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hul\Documents\Volunteer\ski patrol\NC Region treasurer\Treasurer Reports-financials\Treasurer Reports\"/>
    </mc:Choice>
  </mc:AlternateContent>
  <xr:revisionPtr revIDLastSave="0" documentId="13_ncr:1_{245CF1FA-5177-405D-92B3-363770C46D2D}" xr6:coauthVersionLast="45" xr6:coauthVersionMax="45" xr10:uidLastSave="{00000000-0000-0000-0000-000000000000}"/>
  <bookViews>
    <workbookView xWindow="-120" yWindow="-120" windowWidth="29040" windowHeight="15840" xr2:uid="{AA779725-C267-43E4-8B9F-A6A51F81EDBD}"/>
  </bookViews>
  <sheets>
    <sheet name="Expenses July-Apr" sheetId="1" r:id="rId1"/>
    <sheet name="Expense Summary" sheetId="2" r:id="rId2"/>
    <sheet name="Income Statement" sheetId="3" r:id="rId3"/>
    <sheet name="FY21 Budget" sheetId="4" r:id="rId4"/>
  </sheets>
  <externalReferences>
    <externalReference r:id="rId5"/>
    <externalReference r:id="rId6"/>
  </externalReferences>
  <definedNames>
    <definedName name="_xlnm.Print_Area" localSheetId="0">'Expenses July-Apr'!$A$1:$S$39</definedName>
    <definedName name="_xlnm.Print_Area" localSheetId="3">'FY21 Budget'!$A:$F</definedName>
    <definedName name="_xlnm.Print_Titles" localSheetId="0">'Expenses July-Apr'!$A:$F,'Expenses July-Apr'!$1:$7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4" l="1"/>
  <c r="C38" i="4"/>
  <c r="B38" i="4"/>
  <c r="B40" i="4" s="1"/>
  <c r="E34" i="4"/>
  <c r="B32" i="4"/>
  <c r="E30" i="4"/>
  <c r="E17" i="4"/>
  <c r="E13" i="4"/>
  <c r="E8" i="4"/>
  <c r="E32" i="4" s="1"/>
  <c r="E40" i="4" s="1"/>
  <c r="C8" i="4"/>
  <c r="C7" i="4"/>
  <c r="C32" i="4" s="1"/>
  <c r="E13" i="3" l="1"/>
  <c r="E32" i="3"/>
  <c r="E28" i="3"/>
  <c r="E29" i="3"/>
  <c r="E30" i="3"/>
  <c r="E27" i="3"/>
  <c r="E26" i="3"/>
  <c r="E25" i="3"/>
  <c r="E24" i="3"/>
  <c r="E22" i="3"/>
  <c r="E21" i="3"/>
  <c r="E20" i="3"/>
  <c r="E19" i="3"/>
  <c r="E18" i="3"/>
  <c r="E17" i="3"/>
  <c r="E16" i="3"/>
  <c r="E15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0" i="3"/>
  <c r="D9" i="3"/>
  <c r="D13" i="3" s="1"/>
  <c r="B34" i="2"/>
  <c r="D34" i="2" s="1"/>
  <c r="D33" i="2"/>
  <c r="D32" i="2"/>
  <c r="B31" i="2"/>
  <c r="D31" i="2" s="1"/>
  <c r="D30" i="2"/>
  <c r="D29" i="2"/>
  <c r="B28" i="2"/>
  <c r="D28" i="2" s="1"/>
  <c r="D27" i="2"/>
  <c r="B27" i="2"/>
  <c r="D26" i="2"/>
  <c r="D25" i="2"/>
  <c r="B24" i="2"/>
  <c r="D24" i="2" s="1"/>
  <c r="D23" i="2"/>
  <c r="B22" i="2"/>
  <c r="D22" i="2" s="1"/>
  <c r="B20" i="2"/>
  <c r="D20" i="2" s="1"/>
  <c r="B19" i="2"/>
  <c r="D19" i="2" s="1"/>
  <c r="B18" i="2"/>
  <c r="D18" i="2" s="1"/>
  <c r="D17" i="2"/>
  <c r="D16" i="2"/>
  <c r="D15" i="2"/>
  <c r="D14" i="2"/>
  <c r="B13" i="2"/>
  <c r="D13" i="2" s="1"/>
  <c r="C12" i="2"/>
  <c r="B12" i="2"/>
  <c r="B11" i="2"/>
  <c r="D11" i="2" s="1"/>
  <c r="B10" i="2"/>
  <c r="S34" i="1"/>
  <c r="S37" i="1" s="1"/>
  <c r="R34" i="1"/>
  <c r="R37" i="1" s="1"/>
  <c r="Q34" i="1"/>
  <c r="Q37" i="1" s="1"/>
  <c r="P34" i="1"/>
  <c r="P37" i="1" s="1"/>
  <c r="O34" i="1"/>
  <c r="O37" i="1" s="1"/>
  <c r="N34" i="1"/>
  <c r="N37" i="1" s="1"/>
  <c r="M34" i="1"/>
  <c r="M37" i="1" s="1"/>
  <c r="L34" i="1"/>
  <c r="L37" i="1" s="1"/>
  <c r="K34" i="1"/>
  <c r="K37" i="1" s="1"/>
  <c r="J34" i="1"/>
  <c r="J37" i="1" s="1"/>
  <c r="I34" i="1"/>
  <c r="I37" i="1" s="1"/>
  <c r="H34" i="1"/>
  <c r="H37" i="1" s="1"/>
  <c r="G34" i="1"/>
  <c r="G37" i="1" s="1"/>
  <c r="D34" i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8" i="1"/>
  <c r="U8" i="1" s="1"/>
  <c r="D12" i="2" l="1"/>
  <c r="D30" i="3"/>
  <c r="D32" i="3" s="1"/>
  <c r="C35" i="2"/>
  <c r="C37" i="2" s="1"/>
  <c r="D10" i="2"/>
  <c r="B21" i="2"/>
  <c r="D21" i="2" s="1"/>
  <c r="R39" i="1"/>
  <c r="D35" i="2" l="1"/>
  <c r="D37" i="2" s="1"/>
  <c r="B35" i="2"/>
  <c r="B37" i="2" s="1"/>
  <c r="B3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Hull</author>
  </authors>
  <commentList>
    <comment ref="D27" authorId="0" shapeId="0" xr:uid="{DCA95CB6-E776-4687-BBFF-F09D016676ED}">
      <text>
        <r>
          <rPr>
            <b/>
            <sz val="9"/>
            <color indexed="81"/>
            <rFont val="Tahoma"/>
            <family val="2"/>
          </rPr>
          <t>Sarah Hull:</t>
        </r>
        <r>
          <rPr>
            <sz val="9"/>
            <color indexed="81"/>
            <rFont val="Tahoma"/>
            <family val="2"/>
          </rPr>
          <t xml:space="preserve">
Expense offset by check from Brule - credit as region overpaid on the day of the event</t>
        </r>
      </text>
    </comment>
    <comment ref="D30" authorId="0" shapeId="0" xr:uid="{32FA7635-73D9-4B7A-9B13-33C204C050EC}">
      <text>
        <r>
          <rPr>
            <b/>
            <sz val="9"/>
            <color indexed="81"/>
            <rFont val="Tahoma"/>
            <family val="2"/>
          </rPr>
          <t>Sarah Hull:</t>
        </r>
        <r>
          <rPr>
            <sz val="9"/>
            <color indexed="81"/>
            <rFont val="Tahoma"/>
            <family val="2"/>
          </rPr>
          <t xml:space="preserve">
Expense offset by check from Brule - credit as region overpaid on the day of the event</t>
        </r>
      </text>
    </comment>
  </commentList>
</comments>
</file>

<file path=xl/sharedStrings.xml><?xml version="1.0" encoding="utf-8"?>
<sst xmlns="http://schemas.openxmlformats.org/spreadsheetml/2006/main" count="290" uniqueCount="173">
  <si>
    <t>National Ski Patrol System</t>
  </si>
  <si>
    <t>Attachment 1</t>
  </si>
  <si>
    <t>Central Divison</t>
  </si>
  <si>
    <t>NorthCentral Region</t>
  </si>
  <si>
    <t>Functional Expenses</t>
  </si>
  <si>
    <t>Check</t>
  </si>
  <si>
    <t>Director</t>
  </si>
  <si>
    <t>ARD</t>
  </si>
  <si>
    <t>Safety</t>
  </si>
  <si>
    <t>Region</t>
  </si>
  <si>
    <t>Awards</t>
  </si>
  <si>
    <t>Banquet</t>
  </si>
  <si>
    <t>Womens Clinic</t>
  </si>
  <si>
    <t>Inst Dev</t>
  </si>
  <si>
    <t>Section</t>
  </si>
  <si>
    <t xml:space="preserve">OEC </t>
  </si>
  <si>
    <t>Senior</t>
  </si>
  <si>
    <t>Treasurer</t>
  </si>
  <si>
    <t>Number</t>
  </si>
  <si>
    <t>Signer</t>
  </si>
  <si>
    <t>Amount</t>
  </si>
  <si>
    <t>Month</t>
  </si>
  <si>
    <t>Payee</t>
  </si>
  <si>
    <t>Commun</t>
  </si>
  <si>
    <t>OET/IT</t>
  </si>
  <si>
    <t>Chief</t>
  </si>
  <si>
    <t>c</t>
  </si>
  <si>
    <t>sgh</t>
  </si>
  <si>
    <t>July</t>
  </si>
  <si>
    <t>John Jarocki</t>
  </si>
  <si>
    <t>Sept</t>
  </si>
  <si>
    <t>Tom Anderson</t>
  </si>
  <si>
    <t>Bob Meyers</t>
  </si>
  <si>
    <t>Oct</t>
  </si>
  <si>
    <t>Trudy Olsson</t>
  </si>
  <si>
    <t>Nov</t>
  </si>
  <si>
    <t>Nancy Imm</t>
  </si>
  <si>
    <t>Daren Lukes</t>
  </si>
  <si>
    <t>Lee Ann Heim</t>
  </si>
  <si>
    <t>Ski Brule</t>
  </si>
  <si>
    <t>ASWD</t>
  </si>
  <si>
    <t>Dec</t>
  </si>
  <si>
    <t>Allyn T</t>
  </si>
  <si>
    <t>David Dahl</t>
  </si>
  <si>
    <t>jh</t>
  </si>
  <si>
    <t>Jan</t>
  </si>
  <si>
    <t>David Callaghan</t>
  </si>
  <si>
    <t>Steve Beil</t>
  </si>
  <si>
    <t>Julie Kay's Kitchen</t>
  </si>
  <si>
    <t>Marie Traska</t>
  </si>
  <si>
    <t>Beth Novicki</t>
  </si>
  <si>
    <t>Mar</t>
  </si>
  <si>
    <t>Patty Asselin</t>
  </si>
  <si>
    <t>Ariana L</t>
  </si>
  <si>
    <t>Apr</t>
  </si>
  <si>
    <t>Chuck Jonas</t>
  </si>
  <si>
    <t>c: cleared checks</t>
  </si>
  <si>
    <t>2020 outstanding checks</t>
  </si>
  <si>
    <t>2019 outstanding checks</t>
  </si>
  <si>
    <t>Net</t>
  </si>
  <si>
    <t>Total</t>
  </si>
  <si>
    <t>Attachment 2</t>
  </si>
  <si>
    <t>Central Division</t>
  </si>
  <si>
    <t>North Central Region</t>
  </si>
  <si>
    <t>July - June</t>
  </si>
  <si>
    <t>Full Year</t>
  </si>
  <si>
    <t>Actual</t>
  </si>
  <si>
    <t>Budget</t>
  </si>
  <si>
    <t>Variance</t>
  </si>
  <si>
    <t>RD</t>
  </si>
  <si>
    <t>Region Expenses</t>
  </si>
  <si>
    <t>Section support</t>
  </si>
  <si>
    <t>ARD-Line</t>
  </si>
  <si>
    <t>ARD-Staff</t>
  </si>
  <si>
    <t>ARD-Prof</t>
  </si>
  <si>
    <t>Training (ID)</t>
  </si>
  <si>
    <t>Skills Development/ID Senior</t>
  </si>
  <si>
    <t>Communication</t>
  </si>
  <si>
    <t>OEC</t>
  </si>
  <si>
    <t>Senior Program</t>
  </si>
  <si>
    <t>IT Travel/Training</t>
  </si>
  <si>
    <t>OET</t>
  </si>
  <si>
    <t>Avalanche</t>
  </si>
  <si>
    <t>Women's Program</t>
  </si>
  <si>
    <t>LAR/MTR</t>
  </si>
  <si>
    <t>Certified</t>
  </si>
  <si>
    <t>Alpine</t>
  </si>
  <si>
    <t>Nordic</t>
  </si>
  <si>
    <t>Legal</t>
  </si>
  <si>
    <t>Public Relations</t>
  </si>
  <si>
    <t>Total excluding Banquet</t>
  </si>
  <si>
    <t>Notes:</t>
  </si>
  <si>
    <t>Expenses were recorded as noted on expense forms.</t>
  </si>
  <si>
    <t>Region expenses include ASWD/Division Meeting</t>
  </si>
  <si>
    <t>Expense Summary FY20:  July 2019 - April 30, 2020</t>
  </si>
  <si>
    <t>attachment 3</t>
  </si>
  <si>
    <t>Statement of Income and Expense</t>
  </si>
  <si>
    <t>For the Period July 2019 - April 2020</t>
  </si>
  <si>
    <t>Income</t>
  </si>
  <si>
    <t>Fiscal Year</t>
  </si>
  <si>
    <t>Region Dues/Support</t>
  </si>
  <si>
    <t>Women's Clinic</t>
  </si>
  <si>
    <t>Total Income</t>
  </si>
  <si>
    <t>Expenses</t>
  </si>
  <si>
    <t>Section Support</t>
  </si>
  <si>
    <t>Communcation</t>
  </si>
  <si>
    <t>IT Travel/Training/OET</t>
  </si>
  <si>
    <t>Total Expense</t>
  </si>
  <si>
    <t>Gain (loss) YTD</t>
  </si>
  <si>
    <t xml:space="preserve">The region is on a cash basis. </t>
  </si>
  <si>
    <t>Revenues and expenses are net of elimination items</t>
  </si>
  <si>
    <t>Skills/ID Other</t>
  </si>
  <si>
    <t xml:space="preserve"> National Ski Patrol System </t>
  </si>
  <si>
    <t xml:space="preserve"> Central Division </t>
  </si>
  <si>
    <t xml:space="preserve"> North Central Region </t>
  </si>
  <si>
    <t>2021 Budget</t>
  </si>
  <si>
    <t>Position/ Program</t>
  </si>
  <si>
    <t>FY20 Budget</t>
  </si>
  <si>
    <t>FY20 Actual thru April</t>
  </si>
  <si>
    <t>Budget Preparer *</t>
  </si>
  <si>
    <t>FY21 Requested Budget</t>
  </si>
  <si>
    <t>Notes</t>
  </si>
  <si>
    <t>Jim H</t>
  </si>
  <si>
    <t>Sarah H/Jim H</t>
  </si>
  <si>
    <t>see region tab</t>
  </si>
  <si>
    <t>Jim G/Mike O</t>
  </si>
  <si>
    <t>email</t>
  </si>
  <si>
    <t>Alumni</t>
  </si>
  <si>
    <t>Dan B</t>
  </si>
  <si>
    <t>No budget needed (EM)</t>
  </si>
  <si>
    <t>Training (Ins Dev)</t>
  </si>
  <si>
    <t>Steve B</t>
  </si>
  <si>
    <t>See IT Travel tab</t>
  </si>
  <si>
    <t>Dan R/Daren L</t>
  </si>
  <si>
    <t>Web hosting</t>
  </si>
  <si>
    <t>John J</t>
  </si>
  <si>
    <t>Estimate</t>
  </si>
  <si>
    <t xml:space="preserve">OET </t>
  </si>
  <si>
    <t>Brett H</t>
  </si>
  <si>
    <t>see Senior Tab</t>
  </si>
  <si>
    <t>Randy T</t>
  </si>
  <si>
    <t>Steve K</t>
  </si>
  <si>
    <t>Tom A</t>
  </si>
  <si>
    <t>Patti A</t>
  </si>
  <si>
    <t>Chris D</t>
  </si>
  <si>
    <t>Estimate: 5 year average</t>
  </si>
  <si>
    <t>Sarah H</t>
  </si>
  <si>
    <t>aim for break even</t>
  </si>
  <si>
    <t>Safety Advisor</t>
  </si>
  <si>
    <t>Bob M</t>
  </si>
  <si>
    <t>Legal Advisor</t>
  </si>
  <si>
    <t>Kevin C</t>
  </si>
  <si>
    <t>Medical Advisor</t>
  </si>
  <si>
    <t>Jim D</t>
  </si>
  <si>
    <t>Section Chief 1</t>
  </si>
  <si>
    <t>Jack G</t>
  </si>
  <si>
    <t>Section Chief 2</t>
  </si>
  <si>
    <t>Brian L</t>
  </si>
  <si>
    <t>Estimate: Same as current year</t>
  </si>
  <si>
    <t>Section Chief 3</t>
  </si>
  <si>
    <t>Bruce I</t>
  </si>
  <si>
    <t>see section 3 tab</t>
  </si>
  <si>
    <t>No checks needed</t>
  </si>
  <si>
    <t>Income - senior</t>
  </si>
  <si>
    <t>Womens Event</t>
  </si>
  <si>
    <t>Region Income</t>
  </si>
  <si>
    <t>income - dues</t>
  </si>
  <si>
    <t>Budgeted Gain (Loss)</t>
  </si>
  <si>
    <t>Fiscal Year (FY):  July 1 - June 30</t>
  </si>
  <si>
    <t>attachment 4</t>
  </si>
  <si>
    <t>no budget submitted</t>
  </si>
  <si>
    <t>??</t>
  </si>
  <si>
    <t>EM from Rosebud - no longer her 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</si>
</sst>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070C0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44" fontId="0" fillId="0" borderId="0" xfId="2" applyFont="1"/>
    <xf numFmtId="44" fontId="4" fillId="0" borderId="0" xfId="2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44" fontId="0" fillId="0" borderId="0" xfId="2" applyFont="1" applyBorder="1"/>
    <xf numFmtId="43" fontId="0" fillId="0" borderId="0" xfId="1" applyFont="1" applyBorder="1" applyAlignment="1">
      <alignment horizontal="right"/>
    </xf>
    <xf numFmtId="43" fontId="0" fillId="0" borderId="0" xfId="1" applyFont="1" applyBorder="1"/>
    <xf numFmtId="44" fontId="0" fillId="0" borderId="0" xfId="0" applyNumberFormat="1"/>
    <xf numFmtId="43" fontId="0" fillId="0" borderId="0" xfId="1" applyFont="1" applyAlignment="1">
      <alignment horizontal="right"/>
    </xf>
    <xf numFmtId="43" fontId="0" fillId="0" borderId="0" xfId="1" applyFont="1"/>
    <xf numFmtId="44" fontId="0" fillId="0" borderId="0" xfId="2" applyFont="1" applyFill="1"/>
    <xf numFmtId="43" fontId="0" fillId="0" borderId="0" xfId="1" applyFont="1" applyFill="1" applyBorder="1"/>
    <xf numFmtId="43" fontId="0" fillId="0" borderId="0" xfId="1" applyFont="1" applyFill="1"/>
    <xf numFmtId="0" fontId="3" fillId="0" borderId="0" xfId="0" applyFont="1" applyAlignment="1">
      <alignment horizontal="center"/>
    </xf>
    <xf numFmtId="44" fontId="3" fillId="0" borderId="0" xfId="2" applyFont="1" applyBorder="1"/>
    <xf numFmtId="0" fontId="3" fillId="0" borderId="0" xfId="0" applyFont="1"/>
    <xf numFmtId="44" fontId="3" fillId="0" borderId="0" xfId="2" applyFont="1"/>
    <xf numFmtId="0" fontId="0" fillId="0" borderId="0" xfId="0" applyAlignment="1">
      <alignment horizontal="left"/>
    </xf>
    <xf numFmtId="44" fontId="0" fillId="0" borderId="2" xfId="2" applyFont="1" applyBorder="1"/>
    <xf numFmtId="44" fontId="3" fillId="0" borderId="0" xfId="2" applyFont="1" applyAlignment="1">
      <alignment horizontal="right"/>
    </xf>
    <xf numFmtId="43" fontId="0" fillId="0" borderId="2" xfId="1" applyFont="1" applyBorder="1"/>
    <xf numFmtId="0" fontId="0" fillId="0" borderId="0" xfId="0" applyBorder="1"/>
    <xf numFmtId="0" fontId="5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44" fontId="5" fillId="2" borderId="4" xfId="2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44" fontId="5" fillId="2" borderId="5" xfId="2" applyFont="1" applyFill="1" applyBorder="1" applyAlignment="1">
      <alignment horizontal="right"/>
    </xf>
    <xf numFmtId="44" fontId="5" fillId="2" borderId="5" xfId="2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/>
    <xf numFmtId="44" fontId="5" fillId="2" borderId="6" xfId="2" applyFont="1" applyFill="1" applyBorder="1"/>
    <xf numFmtId="44" fontId="5" fillId="2" borderId="1" xfId="2" applyFont="1" applyFill="1" applyBorder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43" fontId="0" fillId="0" borderId="7" xfId="1" applyFont="1" applyBorder="1"/>
    <xf numFmtId="43" fontId="0" fillId="0" borderId="7" xfId="1" applyFont="1" applyFill="1" applyBorder="1"/>
    <xf numFmtId="44" fontId="0" fillId="0" borderId="8" xfId="0" applyNumberFormat="1" applyBorder="1"/>
    <xf numFmtId="44" fontId="0" fillId="0" borderId="9" xfId="0" applyNumberFormat="1" applyBorder="1"/>
    <xf numFmtId="0" fontId="6" fillId="0" borderId="0" xfId="3"/>
    <xf numFmtId="0" fontId="3" fillId="0" borderId="0" xfId="3" applyFont="1" applyAlignment="1">
      <alignment horizontal="center"/>
    </xf>
    <xf numFmtId="0" fontId="6" fillId="0" borderId="0" xfId="3" applyAlignment="1">
      <alignment horizontal="center"/>
    </xf>
    <xf numFmtId="0" fontId="4" fillId="0" borderId="6" xfId="3" applyFont="1" applyBorder="1" applyAlignment="1">
      <alignment horizontal="right"/>
    </xf>
    <xf numFmtId="44" fontId="6" fillId="0" borderId="0" xfId="3" applyNumberFormat="1"/>
    <xf numFmtId="0" fontId="3" fillId="0" borderId="0" xfId="3" applyFont="1"/>
    <xf numFmtId="0" fontId="6" fillId="0" borderId="0" xfId="3" applyAlignment="1">
      <alignment horizontal="right"/>
    </xf>
    <xf numFmtId="49" fontId="6" fillId="0" borderId="0" xfId="3" applyNumberFormat="1" applyAlignment="1">
      <alignment horizontal="left"/>
    </xf>
    <xf numFmtId="49" fontId="0" fillId="0" borderId="0" xfId="2" applyNumberFormat="1" applyFont="1" applyFill="1" applyBorder="1" applyAlignment="1">
      <alignment horizontal="left"/>
    </xf>
    <xf numFmtId="49" fontId="0" fillId="0" borderId="0" xfId="2" applyNumberFormat="1" applyFont="1" applyBorder="1" applyAlignment="1">
      <alignment horizontal="left"/>
    </xf>
    <xf numFmtId="44" fontId="0" fillId="0" borderId="8" xfId="2" applyFont="1" applyBorder="1"/>
    <xf numFmtId="43" fontId="6" fillId="0" borderId="0" xfId="3" applyNumberFormat="1"/>
    <xf numFmtId="0" fontId="2" fillId="0" borderId="0" xfId="4" applyFont="1" applyAlignment="1">
      <alignment horizontal="left"/>
    </xf>
    <xf numFmtId="0" fontId="3" fillId="0" borderId="0" xfId="5"/>
    <xf numFmtId="44" fontId="0" fillId="0" borderId="0" xfId="6" applyFont="1"/>
    <xf numFmtId="44" fontId="0" fillId="0" borderId="0" xfId="6" applyFont="1" applyAlignment="1">
      <alignment horizontal="right"/>
    </xf>
    <xf numFmtId="0" fontId="3" fillId="0" borderId="0" xfId="5" applyAlignment="1">
      <alignment horizontal="center"/>
    </xf>
    <xf numFmtId="44" fontId="9" fillId="0" borderId="0" xfId="6" applyFont="1" applyAlignment="1">
      <alignment horizontal="center"/>
    </xf>
    <xf numFmtId="0" fontId="10" fillId="2" borderId="6" xfId="5" applyFont="1" applyFill="1" applyBorder="1" applyAlignment="1">
      <alignment horizontal="right" wrapText="1"/>
    </xf>
    <xf numFmtId="44" fontId="10" fillId="2" borderId="6" xfId="6" applyFont="1" applyFill="1" applyBorder="1" applyAlignment="1">
      <alignment horizontal="right" wrapText="1"/>
    </xf>
    <xf numFmtId="0" fontId="10" fillId="2" borderId="6" xfId="5" applyFont="1" applyFill="1" applyBorder="1" applyAlignment="1">
      <alignment horizontal="center" wrapText="1"/>
    </xf>
    <xf numFmtId="0" fontId="10" fillId="2" borderId="6" xfId="5" applyFont="1" applyFill="1" applyBorder="1" applyAlignment="1">
      <alignment horizontal="center"/>
    </xf>
    <xf numFmtId="0" fontId="11" fillId="0" borderId="0" xfId="5" applyFont="1"/>
    <xf numFmtId="44" fontId="11" fillId="0" borderId="0" xfId="7" applyFont="1" applyFill="1"/>
    <xf numFmtId="44" fontId="11" fillId="0" borderId="0" xfId="5" applyNumberFormat="1" applyFont="1" applyAlignment="1">
      <alignment horizontal="center"/>
    </xf>
    <xf numFmtId="0" fontId="11" fillId="0" borderId="0" xfId="5" applyFont="1" applyAlignment="1">
      <alignment horizontal="center"/>
    </xf>
    <xf numFmtId="43" fontId="11" fillId="0" borderId="0" xfId="9" applyFont="1" applyFill="1"/>
    <xf numFmtId="44" fontId="11" fillId="0" borderId="0" xfId="6" applyFont="1"/>
    <xf numFmtId="43" fontId="11" fillId="0" borderId="0" xfId="9" applyFont="1"/>
    <xf numFmtId="43" fontId="11" fillId="3" borderId="0" xfId="9" applyFont="1" applyFill="1"/>
    <xf numFmtId="43" fontId="11" fillId="0" borderId="0" xfId="9" applyFont="1" applyFill="1" applyBorder="1"/>
    <xf numFmtId="43" fontId="11" fillId="0" borderId="7" xfId="9" applyFont="1" applyFill="1" applyBorder="1"/>
    <xf numFmtId="44" fontId="1" fillId="0" borderId="0" xfId="6" applyFont="1"/>
    <xf numFmtId="44" fontId="1" fillId="0" borderId="0" xfId="6" applyFont="1" applyBorder="1"/>
    <xf numFmtId="43" fontId="11" fillId="0" borderId="0" xfId="8" applyFont="1" applyBorder="1" applyAlignment="1">
      <alignment horizontal="center"/>
    </xf>
    <xf numFmtId="43" fontId="11" fillId="0" borderId="7" xfId="9" applyFont="1" applyBorder="1"/>
    <xf numFmtId="43" fontId="11" fillId="0" borderId="0" xfId="9" applyFont="1" applyBorder="1"/>
    <xf numFmtId="44" fontId="11" fillId="0" borderId="2" xfId="6" applyFont="1" applyBorder="1"/>
    <xf numFmtId="44" fontId="11" fillId="0" borderId="2" xfId="7" applyFont="1" applyBorder="1"/>
    <xf numFmtId="44" fontId="1" fillId="0" borderId="8" xfId="6" applyFont="1" applyBorder="1"/>
    <xf numFmtId="44" fontId="11" fillId="0" borderId="8" xfId="5" applyNumberFormat="1" applyFont="1" applyBorder="1"/>
    <xf numFmtId="44" fontId="3" fillId="0" borderId="0" xfId="6" applyFont="1"/>
    <xf numFmtId="0" fontId="10" fillId="2" borderId="6" xfId="5" applyFont="1" applyFill="1" applyBorder="1" applyAlignment="1">
      <alignment wrapText="1"/>
    </xf>
    <xf numFmtId="0" fontId="0" fillId="3" borderId="0" xfId="5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0" borderId="0" xfId="3" applyAlignment="1">
      <alignment horizontal="center"/>
    </xf>
    <xf numFmtId="0" fontId="3" fillId="0" borderId="0" xfId="3" applyFont="1" applyAlignment="1">
      <alignment horizontal="center"/>
    </xf>
  </cellXfs>
  <cellStyles count="10">
    <cellStyle name="Comma" xfId="1" builtinId="3"/>
    <cellStyle name="Comma 2" xfId="8" xr:uid="{40581AF6-42E8-45B9-9F69-0728A0BE1542}"/>
    <cellStyle name="Comma 3" xfId="9" xr:uid="{EBE2AA20-D355-49C4-B02C-A59B07D8830D}"/>
    <cellStyle name="Currency" xfId="2" builtinId="4"/>
    <cellStyle name="Currency 2" xfId="6" xr:uid="{3F4A071E-A201-495B-9424-4A804126956C}"/>
    <cellStyle name="Currency 3" xfId="7" xr:uid="{3075F6B5-0578-441F-9E66-CC475A20A1CD}"/>
    <cellStyle name="Normal" xfId="0" builtinId="0"/>
    <cellStyle name="Normal 2" xfId="3" xr:uid="{70B71481-C37B-42AD-AB4B-30C2F6193131}"/>
    <cellStyle name="Normal 2 2" xfId="5" xr:uid="{A21D8305-B877-4B06-A873-F7E035D66FD9}"/>
    <cellStyle name="Normal 3" xfId="4" xr:uid="{82850A0B-6D42-442F-BE24-7ABA768A94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hul/Documents/Volunteer/ski%20patrol/NC%20Region%20treasurer/Treasurer%20Reports-financials/Financial%20Summaries/Financial%20Summaries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hul/Documents/Volunteer/ski%20patrol/NC%20Region%20treasurer/Treasurer%20Reports-financials/budget/2021%20Budget%20workbook.comple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s July-June"/>
      <sheetName val="Expense Summary"/>
      <sheetName val="Income Statement"/>
      <sheetName val="Monthly and Region Report"/>
      <sheetName val="Sheet2"/>
    </sheetNames>
    <sheetDataSet>
      <sheetData sheetId="0">
        <row r="18">
          <cell r="O18"/>
        </row>
        <row r="35">
          <cell r="G35">
            <v>200</v>
          </cell>
          <cell r="I35">
            <v>388</v>
          </cell>
          <cell r="N35">
            <v>0</v>
          </cell>
        </row>
        <row r="38">
          <cell r="H38">
            <v>0</v>
          </cell>
          <cell r="J38">
            <v>1593.6</v>
          </cell>
          <cell r="K38">
            <v>0</v>
          </cell>
          <cell r="L38">
            <v>200</v>
          </cell>
          <cell r="M38">
            <v>546.36</v>
          </cell>
          <cell r="O38">
            <v>245.1</v>
          </cell>
          <cell r="P38">
            <v>0</v>
          </cell>
          <cell r="Q38">
            <v>572.20000000000005</v>
          </cell>
          <cell r="R38">
            <v>2893.88</v>
          </cell>
          <cell r="S38">
            <v>0</v>
          </cell>
        </row>
      </sheetData>
      <sheetData sheetId="1">
        <row r="10">
          <cell r="B10">
            <v>200</v>
          </cell>
        </row>
        <row r="11">
          <cell r="B11">
            <v>1593.6</v>
          </cell>
        </row>
        <row r="12">
          <cell r="B12">
            <v>0</v>
          </cell>
        </row>
        <row r="13">
          <cell r="B13">
            <v>0</v>
          </cell>
        </row>
        <row r="16">
          <cell r="B16">
            <v>0</v>
          </cell>
        </row>
        <row r="18">
          <cell r="B18">
            <v>0</v>
          </cell>
        </row>
        <row r="19">
          <cell r="B19">
            <v>572.20000000000005</v>
          </cell>
        </row>
        <row r="20">
          <cell r="B20">
            <v>2893.88</v>
          </cell>
        </row>
        <row r="21">
          <cell r="B21">
            <v>245.1</v>
          </cell>
        </row>
        <row r="22">
          <cell r="B22">
            <v>0</v>
          </cell>
        </row>
        <row r="24">
          <cell r="B24">
            <v>546.36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200</v>
          </cell>
        </row>
        <row r="30">
          <cell r="B30">
            <v>0</v>
          </cell>
        </row>
        <row r="31">
          <cell r="B31">
            <v>388</v>
          </cell>
        </row>
        <row r="34">
          <cell r="B34">
            <v>0</v>
          </cell>
        </row>
      </sheetData>
      <sheetData sheetId="2">
        <row r="15">
          <cell r="D15">
            <v>200</v>
          </cell>
        </row>
        <row r="16">
          <cell r="D16">
            <v>1593.6</v>
          </cell>
        </row>
      </sheetData>
      <sheetData sheetId="3">
        <row r="19">
          <cell r="B19">
            <v>1486.55</v>
          </cell>
        </row>
        <row r="20">
          <cell r="B20">
            <v>200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1 Budget"/>
      <sheetName val="Example submission"/>
      <sheetName val="Classification"/>
      <sheetName val="Region Leadership"/>
      <sheetName val="EM Responses"/>
      <sheetName val="Region SH"/>
      <sheetName val="Senior"/>
      <sheetName val="IT Travel"/>
      <sheetName val="Region 3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2800</v>
          </cell>
        </row>
      </sheetData>
      <sheetData sheetId="6">
        <row r="14">
          <cell r="D14">
            <v>210</v>
          </cell>
        </row>
        <row r="29">
          <cell r="E29">
            <v>3190</v>
          </cell>
        </row>
      </sheetData>
      <sheetData sheetId="7">
        <row r="14">
          <cell r="E14">
            <v>650</v>
          </cell>
        </row>
      </sheetData>
      <sheetData sheetId="8">
        <row r="24">
          <cell r="D24">
            <v>504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76902-1AD8-42CC-80E5-C891ECE11BF9}">
  <sheetPr>
    <tabColor rgb="FF00B0F0"/>
  </sheetPr>
  <dimension ref="A1:U40"/>
  <sheetViews>
    <sheetView tabSelected="1" zoomScaleNormal="100" workbookViewId="0">
      <selection activeCell="AB20" sqref="AB20"/>
    </sheetView>
  </sheetViews>
  <sheetFormatPr defaultRowHeight="12.75" x14ac:dyDescent="0.2"/>
  <cols>
    <col min="1" max="1" width="7.7109375" style="1" customWidth="1"/>
    <col min="2" max="2" width="2.5703125" style="1" customWidth="1"/>
    <col min="3" max="3" width="6.28515625" customWidth="1"/>
    <col min="4" max="4" width="11.28515625" style="2" customWidth="1"/>
    <col min="5" max="5" width="7" style="2" customWidth="1"/>
    <col min="6" max="6" width="17.28515625" style="2" customWidth="1"/>
    <col min="7" max="7" width="8.42578125" customWidth="1"/>
    <col min="8" max="9" width="9.28515625" customWidth="1"/>
    <col min="10" max="10" width="10.28515625" customWidth="1"/>
    <col min="11" max="11" width="9.42578125" customWidth="1"/>
    <col min="12" max="12" width="10.7109375" customWidth="1"/>
    <col min="13" max="13" width="9.140625" customWidth="1"/>
    <col min="14" max="14" width="10" hidden="1" customWidth="1"/>
    <col min="15" max="15" width="10.42578125" customWidth="1"/>
    <col min="16" max="16" width="10.28515625" customWidth="1"/>
    <col min="17" max="17" width="10.7109375" customWidth="1"/>
    <col min="18" max="18" width="10.28515625" customWidth="1"/>
    <col min="19" max="19" width="10" style="2" customWidth="1"/>
    <col min="20" max="20" width="11.28515625" hidden="1" customWidth="1"/>
    <col min="21" max="21" width="9.140625" hidden="1" customWidth="1"/>
  </cols>
  <sheetData>
    <row r="1" spans="1:21" x14ac:dyDescent="0.2">
      <c r="F1" s="3" t="s">
        <v>0</v>
      </c>
      <c r="R1" s="4" t="s">
        <v>1</v>
      </c>
    </row>
    <row r="2" spans="1:21" x14ac:dyDescent="0.2">
      <c r="F2" s="3" t="s">
        <v>2</v>
      </c>
    </row>
    <row r="3" spans="1:21" x14ac:dyDescent="0.2">
      <c r="F3" s="3" t="s">
        <v>3</v>
      </c>
    </row>
    <row r="4" spans="1:21" x14ac:dyDescent="0.2">
      <c r="F4" s="3"/>
    </row>
    <row r="5" spans="1:21" x14ac:dyDescent="0.2">
      <c r="G5" s="87" t="s">
        <v>4</v>
      </c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9"/>
    </row>
    <row r="6" spans="1:21" x14ac:dyDescent="0.2">
      <c r="A6" s="31" t="s">
        <v>5</v>
      </c>
      <c r="C6" s="23"/>
      <c r="D6" s="6"/>
      <c r="E6" s="6"/>
      <c r="F6" s="6"/>
      <c r="G6" s="24" t="s">
        <v>6</v>
      </c>
      <c r="H6" s="25" t="s">
        <v>7</v>
      </c>
      <c r="I6" s="25" t="s">
        <v>8</v>
      </c>
      <c r="J6" s="25" t="s">
        <v>9</v>
      </c>
      <c r="K6" s="25" t="s">
        <v>10</v>
      </c>
      <c r="L6" s="25" t="s">
        <v>11</v>
      </c>
      <c r="M6" s="90" t="s">
        <v>12</v>
      </c>
      <c r="N6" s="26"/>
      <c r="O6" s="25" t="s">
        <v>13</v>
      </c>
      <c r="P6" s="25" t="s">
        <v>14</v>
      </c>
      <c r="Q6" s="25" t="s">
        <v>15</v>
      </c>
      <c r="R6" s="25" t="s">
        <v>16</v>
      </c>
      <c r="S6" s="26" t="s">
        <v>17</v>
      </c>
    </row>
    <row r="7" spans="1:21" x14ac:dyDescent="0.2">
      <c r="A7" s="32" t="s">
        <v>18</v>
      </c>
      <c r="B7" s="5"/>
      <c r="C7" s="33" t="s">
        <v>19</v>
      </c>
      <c r="D7" s="34" t="s">
        <v>20</v>
      </c>
      <c r="E7" s="35" t="s">
        <v>21</v>
      </c>
      <c r="F7" s="35" t="s">
        <v>22</v>
      </c>
      <c r="G7" s="27">
        <v>310</v>
      </c>
      <c r="H7" s="28"/>
      <c r="I7" s="28"/>
      <c r="J7" s="28">
        <v>620</v>
      </c>
      <c r="K7" s="28">
        <v>715</v>
      </c>
      <c r="L7" s="28"/>
      <c r="M7" s="91"/>
      <c r="N7" s="29" t="s">
        <v>23</v>
      </c>
      <c r="O7" s="28" t="s">
        <v>24</v>
      </c>
      <c r="P7" s="28" t="s">
        <v>25</v>
      </c>
      <c r="Q7" s="28">
        <v>750</v>
      </c>
      <c r="R7" s="28">
        <v>766</v>
      </c>
      <c r="S7" s="30"/>
    </row>
    <row r="8" spans="1:21" x14ac:dyDescent="0.2">
      <c r="A8" s="1">
        <v>1926</v>
      </c>
      <c r="B8" s="1" t="s">
        <v>26</v>
      </c>
      <c r="C8" t="s">
        <v>27</v>
      </c>
      <c r="D8" s="2">
        <v>407.88</v>
      </c>
      <c r="E8" s="2" t="s">
        <v>28</v>
      </c>
      <c r="F8" s="2" t="s">
        <v>29</v>
      </c>
      <c r="G8" s="7"/>
      <c r="H8" s="10"/>
      <c r="I8" s="10"/>
      <c r="J8" s="10"/>
      <c r="K8" s="10"/>
      <c r="L8" s="10"/>
      <c r="M8" s="10"/>
      <c r="N8" s="11"/>
      <c r="O8" s="10"/>
      <c r="P8" s="10"/>
      <c r="Q8" s="10">
        <v>407.88</v>
      </c>
      <c r="R8" s="11"/>
      <c r="S8" s="11"/>
      <c r="T8" s="9">
        <f>SUM(G8:S8)</f>
        <v>407.88</v>
      </c>
      <c r="U8" s="9">
        <f t="shared" ref="U8:U33" si="0">D8-T8</f>
        <v>0</v>
      </c>
    </row>
    <row r="9" spans="1:21" x14ac:dyDescent="0.2">
      <c r="A9" s="1">
        <v>1927</v>
      </c>
      <c r="B9" s="1" t="s">
        <v>26</v>
      </c>
      <c r="C9" t="s">
        <v>27</v>
      </c>
      <c r="D9" s="2">
        <v>200</v>
      </c>
      <c r="E9" s="2" t="s">
        <v>30</v>
      </c>
      <c r="F9" s="2" t="s">
        <v>31</v>
      </c>
      <c r="G9" s="7">
        <v>200</v>
      </c>
      <c r="H9" s="10"/>
      <c r="I9" s="10"/>
      <c r="J9" s="10"/>
      <c r="K9" s="10"/>
      <c r="L9" s="10"/>
      <c r="M9" s="10"/>
      <c r="N9" s="11"/>
      <c r="O9" s="10"/>
      <c r="P9" s="10">
        <v>0</v>
      </c>
      <c r="Q9" s="10"/>
      <c r="R9" s="11"/>
      <c r="S9" s="11"/>
      <c r="T9" s="9"/>
      <c r="U9" s="9"/>
    </row>
    <row r="10" spans="1:21" x14ac:dyDescent="0.2">
      <c r="A10" s="1">
        <v>1928</v>
      </c>
      <c r="B10" s="1" t="s">
        <v>26</v>
      </c>
      <c r="C10" t="s">
        <v>27</v>
      </c>
      <c r="D10" s="2">
        <v>388</v>
      </c>
      <c r="E10" s="2" t="s">
        <v>30</v>
      </c>
      <c r="F10" s="6" t="s">
        <v>32</v>
      </c>
      <c r="G10" s="7"/>
      <c r="H10" s="10"/>
      <c r="I10" s="10">
        <v>388</v>
      </c>
      <c r="J10" s="10"/>
      <c r="K10" s="10"/>
      <c r="L10" s="10"/>
      <c r="M10" s="10"/>
      <c r="N10" s="11"/>
      <c r="O10" s="10"/>
      <c r="P10" s="10"/>
      <c r="Q10" s="10"/>
      <c r="R10" s="11"/>
      <c r="S10" s="11"/>
      <c r="T10" s="9">
        <f t="shared" ref="T10:T17" si="1">SUM(G10:S10)</f>
        <v>388</v>
      </c>
      <c r="U10" s="9">
        <f t="shared" si="0"/>
        <v>0</v>
      </c>
    </row>
    <row r="11" spans="1:21" x14ac:dyDescent="0.2">
      <c r="A11" s="1">
        <v>1929</v>
      </c>
      <c r="B11" s="1" t="s">
        <v>26</v>
      </c>
      <c r="C11" t="s">
        <v>27</v>
      </c>
      <c r="D11" s="12">
        <v>200.1</v>
      </c>
      <c r="E11" s="12" t="s">
        <v>33</v>
      </c>
      <c r="F11" s="6" t="s">
        <v>34</v>
      </c>
      <c r="G11" s="13"/>
      <c r="H11" s="14"/>
      <c r="I11" s="14"/>
      <c r="J11" s="11"/>
      <c r="K11" s="11"/>
      <c r="L11" s="11"/>
      <c r="M11" s="11"/>
      <c r="N11" s="11"/>
      <c r="O11" s="11">
        <v>200.1</v>
      </c>
      <c r="P11" s="11"/>
      <c r="Q11" s="11"/>
      <c r="R11" s="11"/>
      <c r="S11" s="11"/>
      <c r="T11" s="9">
        <f t="shared" si="1"/>
        <v>200.1</v>
      </c>
      <c r="U11" s="9">
        <f t="shared" si="0"/>
        <v>0</v>
      </c>
    </row>
    <row r="12" spans="1:21" x14ac:dyDescent="0.2">
      <c r="A12" s="1">
        <v>1930</v>
      </c>
      <c r="B12" s="1" t="s">
        <v>26</v>
      </c>
      <c r="C12" t="s">
        <v>27</v>
      </c>
      <c r="D12" s="2">
        <v>58.24</v>
      </c>
      <c r="E12" s="2" t="s">
        <v>35</v>
      </c>
      <c r="F12" s="6" t="s">
        <v>36</v>
      </c>
      <c r="G12" s="8"/>
      <c r="H12" s="11"/>
      <c r="I12" s="11"/>
      <c r="J12" s="11">
        <v>58.24</v>
      </c>
      <c r="K12" s="11"/>
      <c r="L12" s="11"/>
      <c r="M12" s="11"/>
      <c r="N12" s="11"/>
      <c r="O12" s="11"/>
      <c r="P12" s="11"/>
      <c r="Q12" s="11"/>
      <c r="R12" s="11"/>
      <c r="S12" s="11"/>
      <c r="T12" s="9">
        <f t="shared" si="1"/>
        <v>58.24</v>
      </c>
      <c r="U12" s="9">
        <f t="shared" si="0"/>
        <v>0</v>
      </c>
    </row>
    <row r="13" spans="1:21" x14ac:dyDescent="0.2">
      <c r="A13" s="1">
        <v>1931</v>
      </c>
      <c r="B13" s="1" t="s">
        <v>26</v>
      </c>
      <c r="C13" t="s">
        <v>27</v>
      </c>
      <c r="D13" s="2">
        <v>104.64</v>
      </c>
      <c r="E13" s="2" t="s">
        <v>35</v>
      </c>
      <c r="F13" s="6" t="s">
        <v>37</v>
      </c>
      <c r="G13" s="8"/>
      <c r="H13" s="11"/>
      <c r="I13" s="11"/>
      <c r="J13" s="11">
        <v>104.64</v>
      </c>
      <c r="K13" s="11"/>
      <c r="L13" s="11"/>
      <c r="M13" s="11"/>
      <c r="N13" s="11"/>
      <c r="O13" s="11"/>
      <c r="P13" s="11"/>
      <c r="Q13" s="11"/>
      <c r="R13" s="11"/>
      <c r="S13" s="11"/>
      <c r="T13" s="9">
        <f>SUM(G13:S13)</f>
        <v>104.64</v>
      </c>
      <c r="U13" s="9">
        <f t="shared" si="0"/>
        <v>0</v>
      </c>
    </row>
    <row r="14" spans="1:21" x14ac:dyDescent="0.2">
      <c r="A14" s="1">
        <v>1932</v>
      </c>
      <c r="B14" s="1" t="s">
        <v>26</v>
      </c>
      <c r="C14" t="s">
        <v>27</v>
      </c>
      <c r="D14" s="12">
        <v>93.44</v>
      </c>
      <c r="E14" s="2" t="s">
        <v>35</v>
      </c>
      <c r="F14" s="6" t="s">
        <v>38</v>
      </c>
      <c r="G14" s="8"/>
      <c r="H14" s="11"/>
      <c r="I14" s="11"/>
      <c r="J14" s="11">
        <v>93.44</v>
      </c>
      <c r="K14" s="11"/>
      <c r="L14" s="11"/>
      <c r="M14" s="11"/>
      <c r="N14" s="11"/>
      <c r="O14" s="11"/>
      <c r="P14" s="11"/>
      <c r="Q14" s="11"/>
      <c r="R14" s="11"/>
      <c r="S14" s="11"/>
      <c r="T14" s="9">
        <f t="shared" si="1"/>
        <v>93.44</v>
      </c>
      <c r="U14" s="9">
        <f t="shared" si="0"/>
        <v>0</v>
      </c>
    </row>
    <row r="15" spans="1:21" x14ac:dyDescent="0.2">
      <c r="A15" s="1">
        <v>1933</v>
      </c>
      <c r="B15" s="1" t="s">
        <v>26</v>
      </c>
      <c r="C15" t="s">
        <v>27</v>
      </c>
      <c r="D15" s="12">
        <v>170</v>
      </c>
      <c r="E15" s="2" t="s">
        <v>35</v>
      </c>
      <c r="F15" s="6" t="s">
        <v>39</v>
      </c>
      <c r="G15" s="8"/>
      <c r="H15" s="11"/>
      <c r="I15" s="11"/>
      <c r="J15" s="11">
        <v>170</v>
      </c>
      <c r="K15" s="11"/>
      <c r="L15" s="11"/>
      <c r="M15" s="11"/>
      <c r="N15" s="11"/>
      <c r="O15" s="11"/>
      <c r="P15" s="11"/>
      <c r="Q15" s="11"/>
      <c r="R15" s="11"/>
      <c r="S15" s="11"/>
      <c r="T15" s="9">
        <f t="shared" si="1"/>
        <v>170</v>
      </c>
      <c r="U15" s="9">
        <f t="shared" si="0"/>
        <v>0</v>
      </c>
    </row>
    <row r="16" spans="1:21" x14ac:dyDescent="0.2">
      <c r="A16" s="1">
        <v>1934</v>
      </c>
      <c r="B16" s="1" t="s">
        <v>26</v>
      </c>
      <c r="C16" t="s">
        <v>27</v>
      </c>
      <c r="D16" s="2">
        <v>720</v>
      </c>
      <c r="E16" s="2" t="s">
        <v>35</v>
      </c>
      <c r="F16" s="6" t="s">
        <v>40</v>
      </c>
      <c r="G16" s="8"/>
      <c r="H16" s="11"/>
      <c r="I16" s="11"/>
      <c r="J16" s="11">
        <v>720</v>
      </c>
      <c r="K16" s="11"/>
      <c r="L16" s="11"/>
      <c r="M16" s="11"/>
      <c r="N16" s="11"/>
      <c r="O16" s="11"/>
      <c r="P16" s="11"/>
      <c r="R16" s="11"/>
      <c r="S16" s="11"/>
      <c r="T16" s="9">
        <f t="shared" si="1"/>
        <v>720</v>
      </c>
      <c r="U16" s="9">
        <f t="shared" si="0"/>
        <v>0</v>
      </c>
    </row>
    <row r="17" spans="1:21" x14ac:dyDescent="0.2">
      <c r="A17" s="1">
        <v>1935</v>
      </c>
      <c r="B17" s="1" t="s">
        <v>26</v>
      </c>
      <c r="C17" t="s">
        <v>27</v>
      </c>
      <c r="D17" s="2">
        <v>164.32</v>
      </c>
      <c r="E17" s="2" t="s">
        <v>41</v>
      </c>
      <c r="F17" s="6" t="s">
        <v>34</v>
      </c>
      <c r="G17" s="8"/>
      <c r="H17" s="11"/>
      <c r="I17" s="11"/>
      <c r="J17" s="11"/>
      <c r="K17" s="11"/>
      <c r="L17" s="11"/>
      <c r="M17" s="11"/>
      <c r="N17" s="11"/>
      <c r="O17" s="11"/>
      <c r="P17" s="11"/>
      <c r="Q17" s="11">
        <v>164.32</v>
      </c>
      <c r="R17" s="11"/>
      <c r="S17" s="11"/>
      <c r="T17" s="9">
        <f t="shared" si="1"/>
        <v>164.32</v>
      </c>
      <c r="U17" s="9">
        <f t="shared" si="0"/>
        <v>0</v>
      </c>
    </row>
    <row r="18" spans="1:21" x14ac:dyDescent="0.2">
      <c r="A18" s="1">
        <v>1936</v>
      </c>
      <c r="B18" s="1" t="s">
        <v>26</v>
      </c>
      <c r="C18" t="s">
        <v>27</v>
      </c>
      <c r="D18" s="2">
        <v>105.12</v>
      </c>
      <c r="E18" s="2" t="s">
        <v>41</v>
      </c>
      <c r="F18" s="2" t="s">
        <v>42</v>
      </c>
      <c r="G18" s="8"/>
      <c r="H18" s="11"/>
      <c r="I18" s="11"/>
      <c r="J18" s="11">
        <v>105.12</v>
      </c>
      <c r="K18" s="11"/>
      <c r="L18" s="11"/>
      <c r="M18" s="11"/>
      <c r="N18" s="11"/>
      <c r="O18" s="11"/>
      <c r="P18" s="11"/>
      <c r="Q18" s="11"/>
      <c r="R18" s="11"/>
      <c r="S18" s="11"/>
      <c r="T18" s="9">
        <f t="shared" ref="T18:T29" si="2">SUM(G18:S18)</f>
        <v>105.12</v>
      </c>
      <c r="U18" s="9">
        <f t="shared" si="0"/>
        <v>0</v>
      </c>
    </row>
    <row r="19" spans="1:21" x14ac:dyDescent="0.2">
      <c r="A19" s="1">
        <v>1937</v>
      </c>
      <c r="B19" s="1" t="s">
        <v>26</v>
      </c>
      <c r="C19" t="s">
        <v>27</v>
      </c>
      <c r="D19" s="2">
        <v>45</v>
      </c>
      <c r="E19" s="2" t="s">
        <v>41</v>
      </c>
      <c r="F19" s="2" t="s">
        <v>40</v>
      </c>
      <c r="G19" s="8"/>
      <c r="H19" s="11"/>
      <c r="I19" s="11"/>
      <c r="J19" s="11"/>
      <c r="K19" s="11"/>
      <c r="L19" s="11"/>
      <c r="M19" s="11"/>
      <c r="N19" s="11"/>
      <c r="O19" s="11">
        <v>45</v>
      </c>
      <c r="P19" s="11"/>
      <c r="Q19" s="11"/>
      <c r="R19" s="11"/>
      <c r="S19" s="11"/>
      <c r="T19" s="9">
        <f t="shared" si="2"/>
        <v>45</v>
      </c>
      <c r="U19" s="9">
        <f t="shared" si="0"/>
        <v>0</v>
      </c>
    </row>
    <row r="20" spans="1:21" x14ac:dyDescent="0.2">
      <c r="A20" s="1">
        <v>1938</v>
      </c>
      <c r="B20" s="1" t="s">
        <v>26</v>
      </c>
      <c r="C20" t="s">
        <v>27</v>
      </c>
      <c r="D20" s="2">
        <v>69.61</v>
      </c>
      <c r="E20" s="2" t="s">
        <v>41</v>
      </c>
      <c r="F20" s="2" t="s">
        <v>42</v>
      </c>
      <c r="G20" s="8"/>
      <c r="H20" s="11"/>
      <c r="I20" s="11"/>
      <c r="J20" s="11">
        <v>69.61</v>
      </c>
      <c r="K20" s="11"/>
      <c r="L20" s="11"/>
      <c r="M20" s="11"/>
      <c r="N20" s="11"/>
      <c r="O20" s="11"/>
      <c r="P20" s="11"/>
      <c r="Q20" s="11"/>
      <c r="R20" s="11"/>
      <c r="S20" s="11"/>
      <c r="T20" s="9">
        <f t="shared" si="2"/>
        <v>69.61</v>
      </c>
      <c r="U20" s="9">
        <f t="shared" si="0"/>
        <v>0</v>
      </c>
    </row>
    <row r="21" spans="1:21" x14ac:dyDescent="0.2">
      <c r="A21" s="1">
        <v>1939</v>
      </c>
      <c r="B21" s="1" t="s">
        <v>26</v>
      </c>
      <c r="C21" t="s">
        <v>27</v>
      </c>
      <c r="D21" s="2">
        <v>125.94</v>
      </c>
      <c r="E21" s="2" t="s">
        <v>41</v>
      </c>
      <c r="F21" s="2" t="s">
        <v>43</v>
      </c>
      <c r="G21" s="8"/>
      <c r="H21" s="11"/>
      <c r="I21" s="11"/>
      <c r="J21" s="11">
        <v>125.94</v>
      </c>
      <c r="K21" s="11"/>
      <c r="L21" s="11"/>
      <c r="M21" s="11"/>
      <c r="N21" s="11"/>
      <c r="O21" s="11"/>
      <c r="P21" s="11"/>
      <c r="Q21" s="11">
        <v>0</v>
      </c>
      <c r="R21" s="11"/>
      <c r="S21" s="11"/>
      <c r="T21" s="9">
        <f t="shared" si="2"/>
        <v>125.94</v>
      </c>
      <c r="U21" s="9">
        <f t="shared" si="0"/>
        <v>0</v>
      </c>
    </row>
    <row r="22" spans="1:21" x14ac:dyDescent="0.2">
      <c r="A22" s="1">
        <v>1940</v>
      </c>
      <c r="B22" s="1" t="s">
        <v>26</v>
      </c>
      <c r="C22" t="s">
        <v>44</v>
      </c>
      <c r="D22" s="2">
        <v>1070</v>
      </c>
      <c r="E22" s="2" t="s">
        <v>45</v>
      </c>
      <c r="F22" s="2" t="s">
        <v>39</v>
      </c>
      <c r="G22" s="8"/>
      <c r="H22" s="11"/>
      <c r="I22" s="11"/>
      <c r="J22" s="11"/>
      <c r="K22" s="11"/>
      <c r="L22" s="11"/>
      <c r="M22" s="11"/>
      <c r="N22" s="11"/>
      <c r="O22" s="11"/>
      <c r="P22" s="11"/>
      <c r="R22" s="11">
        <v>1070</v>
      </c>
      <c r="S22" s="11"/>
      <c r="T22" s="9">
        <f t="shared" si="2"/>
        <v>1070</v>
      </c>
      <c r="U22" s="9">
        <f t="shared" si="0"/>
        <v>0</v>
      </c>
    </row>
    <row r="23" spans="1:21" x14ac:dyDescent="0.2">
      <c r="A23" s="1">
        <v>1941</v>
      </c>
      <c r="B23" s="1" t="s">
        <v>26</v>
      </c>
      <c r="C23" t="s">
        <v>27</v>
      </c>
      <c r="D23" s="2">
        <v>146.61000000000001</v>
      </c>
      <c r="E23" s="2" t="s">
        <v>45</v>
      </c>
      <c r="F23" s="2" t="s">
        <v>46</v>
      </c>
      <c r="G23" s="8"/>
      <c r="H23" s="11"/>
      <c r="I23" s="11"/>
      <c r="J23" s="11">
        <v>146.61000000000001</v>
      </c>
      <c r="K23" s="11"/>
      <c r="L23" s="11"/>
      <c r="M23" s="11"/>
      <c r="N23" s="11"/>
      <c r="O23" s="11"/>
      <c r="P23" s="11"/>
      <c r="R23" s="11"/>
      <c r="S23" s="11"/>
      <c r="T23" s="9">
        <f t="shared" si="2"/>
        <v>146.61000000000001</v>
      </c>
      <c r="U23" s="9">
        <f t="shared" si="0"/>
        <v>0</v>
      </c>
    </row>
    <row r="24" spans="1:21" x14ac:dyDescent="0.2">
      <c r="A24" s="1">
        <v>1942</v>
      </c>
      <c r="B24" s="1" t="s">
        <v>26</v>
      </c>
      <c r="C24" t="s">
        <v>27</v>
      </c>
      <c r="D24" s="2">
        <v>43.52</v>
      </c>
      <c r="E24" s="2" t="s">
        <v>45</v>
      </c>
      <c r="F24" s="2" t="s">
        <v>47</v>
      </c>
      <c r="G24" s="8"/>
      <c r="H24" s="11"/>
      <c r="I24" s="11"/>
      <c r="J24" s="11"/>
      <c r="K24" s="11"/>
      <c r="L24" s="11"/>
      <c r="M24" s="11"/>
      <c r="N24" s="11"/>
      <c r="O24" s="11"/>
      <c r="P24" s="11"/>
      <c r="R24" s="11">
        <v>43.52</v>
      </c>
      <c r="S24" s="11"/>
      <c r="T24" s="9">
        <f t="shared" si="2"/>
        <v>43.52</v>
      </c>
      <c r="U24" s="9">
        <f t="shared" si="0"/>
        <v>0</v>
      </c>
    </row>
    <row r="25" spans="1:21" x14ac:dyDescent="0.2">
      <c r="A25" s="1">
        <v>1943</v>
      </c>
      <c r="B25" s="1" t="s">
        <v>26</v>
      </c>
      <c r="C25" t="s">
        <v>27</v>
      </c>
      <c r="D25" s="2">
        <v>200</v>
      </c>
      <c r="E25" s="2" t="s">
        <v>45</v>
      </c>
      <c r="F25" s="2" t="s">
        <v>48</v>
      </c>
      <c r="G25" s="8"/>
      <c r="H25" s="11"/>
      <c r="I25" s="11"/>
      <c r="J25" s="11"/>
      <c r="K25" s="11"/>
      <c r="L25" s="11">
        <v>200</v>
      </c>
      <c r="M25" s="11"/>
      <c r="N25" s="11"/>
      <c r="O25" s="11"/>
      <c r="P25" s="11"/>
      <c r="R25" s="11"/>
      <c r="S25" s="11"/>
      <c r="T25" s="9">
        <f t="shared" si="2"/>
        <v>200</v>
      </c>
      <c r="U25" s="9">
        <f t="shared" si="0"/>
        <v>0</v>
      </c>
    </row>
    <row r="26" spans="1:21" x14ac:dyDescent="0.2">
      <c r="A26" s="1">
        <v>1944</v>
      </c>
      <c r="B26" s="15" t="s">
        <v>26</v>
      </c>
      <c r="C26" t="s">
        <v>27</v>
      </c>
      <c r="D26" s="2">
        <v>153.52000000000001</v>
      </c>
      <c r="E26" s="2" t="s">
        <v>45</v>
      </c>
      <c r="F26" s="2" t="s">
        <v>49</v>
      </c>
      <c r="G26" s="8"/>
      <c r="H26" s="11"/>
      <c r="I26" s="11"/>
      <c r="J26" s="11"/>
      <c r="K26" s="11"/>
      <c r="L26" s="11"/>
      <c r="M26" s="11"/>
      <c r="N26" s="11"/>
      <c r="O26" s="11"/>
      <c r="P26" s="11"/>
      <c r="R26" s="11">
        <v>153.52000000000001</v>
      </c>
      <c r="S26" s="11"/>
      <c r="T26" s="9">
        <f t="shared" si="2"/>
        <v>153.52000000000001</v>
      </c>
      <c r="U26" s="9">
        <f t="shared" si="0"/>
        <v>0</v>
      </c>
    </row>
    <row r="27" spans="1:21" x14ac:dyDescent="0.2">
      <c r="A27" s="1">
        <v>1945</v>
      </c>
      <c r="B27" s="1" t="s">
        <v>26</v>
      </c>
      <c r="C27" t="s">
        <v>27</v>
      </c>
      <c r="D27" s="2">
        <v>91.7</v>
      </c>
      <c r="E27" s="2" t="s">
        <v>45</v>
      </c>
      <c r="F27" s="2" t="s">
        <v>50</v>
      </c>
      <c r="G27" s="8"/>
      <c r="H27" s="11"/>
      <c r="I27" s="11"/>
      <c r="J27" s="11"/>
      <c r="K27" s="11"/>
      <c r="L27" s="11"/>
      <c r="M27" s="11"/>
      <c r="N27" s="11"/>
      <c r="O27" s="11"/>
      <c r="P27" s="11"/>
      <c r="R27" s="11">
        <v>91.7</v>
      </c>
      <c r="S27" s="11"/>
      <c r="T27" s="9">
        <f t="shared" si="2"/>
        <v>91.7</v>
      </c>
      <c r="U27" s="9">
        <f t="shared" si="0"/>
        <v>0</v>
      </c>
    </row>
    <row r="28" spans="1:21" x14ac:dyDescent="0.2">
      <c r="A28" s="1">
        <v>1946</v>
      </c>
      <c r="B28" s="1" t="s">
        <v>26</v>
      </c>
      <c r="C28" t="s">
        <v>27</v>
      </c>
      <c r="D28" s="2">
        <v>87.15</v>
      </c>
      <c r="E28" s="2" t="s">
        <v>51</v>
      </c>
      <c r="F28" s="2" t="s">
        <v>49</v>
      </c>
      <c r="G28" s="8"/>
      <c r="H28" s="11"/>
      <c r="I28" s="11"/>
      <c r="J28" s="11"/>
      <c r="K28" s="11"/>
      <c r="L28" s="11"/>
      <c r="M28" s="11"/>
      <c r="N28" s="11"/>
      <c r="O28" s="11"/>
      <c r="P28" s="11"/>
      <c r="R28" s="11">
        <v>87.15</v>
      </c>
      <c r="S28" s="11"/>
      <c r="T28" s="9">
        <f t="shared" si="2"/>
        <v>87.15</v>
      </c>
      <c r="U28" s="9">
        <f t="shared" si="0"/>
        <v>0</v>
      </c>
    </row>
    <row r="29" spans="1:21" x14ac:dyDescent="0.2">
      <c r="A29" s="1">
        <v>1947</v>
      </c>
      <c r="B29" s="1" t="s">
        <v>26</v>
      </c>
      <c r="C29" t="s">
        <v>27</v>
      </c>
      <c r="D29" s="6">
        <v>546.36</v>
      </c>
      <c r="E29" s="2" t="s">
        <v>51</v>
      </c>
      <c r="F29" s="6" t="s">
        <v>52</v>
      </c>
      <c r="G29" s="8"/>
      <c r="H29" s="8"/>
      <c r="I29" s="8"/>
      <c r="J29" s="8"/>
      <c r="K29" s="8"/>
      <c r="L29" s="8"/>
      <c r="M29" s="8">
        <v>546.36</v>
      </c>
      <c r="N29" s="8"/>
      <c r="O29" s="8"/>
      <c r="P29" s="8"/>
      <c r="R29" s="8"/>
      <c r="S29" s="8"/>
      <c r="T29" s="9">
        <f t="shared" si="2"/>
        <v>546.36</v>
      </c>
      <c r="U29" s="9">
        <f t="shared" si="0"/>
        <v>0</v>
      </c>
    </row>
    <row r="30" spans="1:21" x14ac:dyDescent="0.2">
      <c r="A30" s="1">
        <v>1948</v>
      </c>
      <c r="B30" s="1" t="s">
        <v>26</v>
      </c>
      <c r="C30" t="s">
        <v>27</v>
      </c>
      <c r="D30" s="6">
        <v>123.2</v>
      </c>
      <c r="E30" s="2" t="s">
        <v>51</v>
      </c>
      <c r="F30" s="16" t="s">
        <v>53</v>
      </c>
      <c r="G30" s="8"/>
      <c r="H30" s="8"/>
      <c r="I30" s="8"/>
      <c r="J30" s="8"/>
      <c r="K30" s="8"/>
      <c r="L30" s="8"/>
      <c r="M30" s="8"/>
      <c r="N30" s="8"/>
      <c r="O30" s="8"/>
      <c r="P30" s="8"/>
      <c r="R30" s="8">
        <v>123.2</v>
      </c>
      <c r="S30" s="8"/>
      <c r="T30" s="9">
        <f t="shared" ref="T30:T33" si="3">SUM(G30:S30)</f>
        <v>123.2</v>
      </c>
      <c r="U30" s="9">
        <f t="shared" si="0"/>
        <v>0</v>
      </c>
    </row>
    <row r="31" spans="1:21" x14ac:dyDescent="0.2">
      <c r="A31" s="1">
        <v>1949</v>
      </c>
      <c r="B31" s="15" t="s">
        <v>26</v>
      </c>
      <c r="C31" s="17" t="s">
        <v>27</v>
      </c>
      <c r="D31" s="2">
        <v>232.98</v>
      </c>
      <c r="E31" s="18" t="s">
        <v>51</v>
      </c>
      <c r="F31" s="18" t="s">
        <v>50</v>
      </c>
      <c r="G31" s="8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>
        <v>232.98</v>
      </c>
      <c r="S31" s="11"/>
      <c r="T31" s="9">
        <f t="shared" si="3"/>
        <v>232.98</v>
      </c>
      <c r="U31" s="9">
        <f t="shared" si="0"/>
        <v>0</v>
      </c>
    </row>
    <row r="32" spans="1:21" x14ac:dyDescent="0.2">
      <c r="A32" s="1">
        <v>1950</v>
      </c>
      <c r="B32" s="15" t="s">
        <v>26</v>
      </c>
      <c r="C32" s="17" t="s">
        <v>27</v>
      </c>
      <c r="D32" s="2">
        <v>1091.81</v>
      </c>
      <c r="E32" s="18" t="s">
        <v>54</v>
      </c>
      <c r="F32" s="18" t="s">
        <v>55</v>
      </c>
      <c r="G32" s="8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>
        <v>1091.81</v>
      </c>
      <c r="S32" s="11"/>
      <c r="T32" s="9">
        <f t="shared" si="3"/>
        <v>1091.81</v>
      </c>
      <c r="U32" s="9">
        <f t="shared" si="0"/>
        <v>0</v>
      </c>
    </row>
    <row r="33" spans="1:21" x14ac:dyDescent="0.2">
      <c r="C33" s="17"/>
      <c r="F33" s="18"/>
      <c r="G33" s="8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9">
        <f t="shared" si="3"/>
        <v>0</v>
      </c>
      <c r="U33" s="9">
        <f t="shared" si="0"/>
        <v>0</v>
      </c>
    </row>
    <row r="34" spans="1:21" x14ac:dyDescent="0.2">
      <c r="A34" s="19" t="s">
        <v>56</v>
      </c>
      <c r="D34" s="20">
        <f>SUM(D8:D33)</f>
        <v>6639.1399999999994</v>
      </c>
      <c r="G34" s="22">
        <f t="shared" ref="G34:S34" si="4">SUM(G8:G33)</f>
        <v>200</v>
      </c>
      <c r="H34" s="22">
        <f t="shared" si="4"/>
        <v>0</v>
      </c>
      <c r="I34" s="22">
        <f t="shared" si="4"/>
        <v>388</v>
      </c>
      <c r="J34" s="22">
        <f t="shared" si="4"/>
        <v>1593.6</v>
      </c>
      <c r="K34" s="22">
        <f t="shared" si="4"/>
        <v>0</v>
      </c>
      <c r="L34" s="22">
        <f t="shared" si="4"/>
        <v>200</v>
      </c>
      <c r="M34" s="22">
        <f t="shared" si="4"/>
        <v>546.36</v>
      </c>
      <c r="N34" s="22">
        <f t="shared" si="4"/>
        <v>0</v>
      </c>
      <c r="O34" s="22">
        <f t="shared" si="4"/>
        <v>245.1</v>
      </c>
      <c r="P34" s="22">
        <f t="shared" si="4"/>
        <v>0</v>
      </c>
      <c r="Q34" s="22">
        <f t="shared" si="4"/>
        <v>572.20000000000005</v>
      </c>
      <c r="R34" s="22">
        <f t="shared" si="4"/>
        <v>2893.88</v>
      </c>
      <c r="S34" s="22">
        <f t="shared" si="4"/>
        <v>0</v>
      </c>
      <c r="T34" s="9"/>
    </row>
    <row r="35" spans="1:21" x14ac:dyDescent="0.2">
      <c r="A35" s="19"/>
      <c r="D35" s="6"/>
      <c r="F35" s="21" t="s">
        <v>57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9"/>
    </row>
    <row r="36" spans="1:21" x14ac:dyDescent="0.2">
      <c r="A36" s="19"/>
      <c r="D36" s="6"/>
      <c r="F36" s="21" t="s">
        <v>58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9"/>
    </row>
    <row r="37" spans="1:21" x14ac:dyDescent="0.2">
      <c r="A37" s="19"/>
      <c r="D37" s="6"/>
      <c r="F37" s="2" t="s">
        <v>59</v>
      </c>
      <c r="G37" s="22">
        <f>G34-G35+G36</f>
        <v>200</v>
      </c>
      <c r="H37" s="22">
        <f t="shared" ref="H37:S37" si="5">H34-H35+H36</f>
        <v>0</v>
      </c>
      <c r="I37" s="22">
        <f t="shared" si="5"/>
        <v>388</v>
      </c>
      <c r="J37" s="22">
        <f t="shared" si="5"/>
        <v>1593.6</v>
      </c>
      <c r="K37" s="22">
        <f t="shared" si="5"/>
        <v>0</v>
      </c>
      <c r="L37" s="22">
        <f t="shared" si="5"/>
        <v>200</v>
      </c>
      <c r="M37" s="22">
        <f t="shared" si="5"/>
        <v>546.36</v>
      </c>
      <c r="N37" s="22">
        <f t="shared" si="5"/>
        <v>0</v>
      </c>
      <c r="O37" s="22">
        <f t="shared" si="5"/>
        <v>245.1</v>
      </c>
      <c r="P37" s="22">
        <f t="shared" si="5"/>
        <v>0</v>
      </c>
      <c r="Q37" s="22">
        <f t="shared" si="5"/>
        <v>572.20000000000005</v>
      </c>
      <c r="R37" s="22">
        <f t="shared" si="5"/>
        <v>2893.88</v>
      </c>
      <c r="S37" s="22">
        <f t="shared" si="5"/>
        <v>0</v>
      </c>
      <c r="T37" s="9"/>
    </row>
    <row r="38" spans="1:21" x14ac:dyDescent="0.2">
      <c r="A38" s="19"/>
      <c r="D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9"/>
    </row>
    <row r="39" spans="1:21" x14ac:dyDescent="0.2">
      <c r="Q39" t="s">
        <v>60</v>
      </c>
      <c r="R39" s="2">
        <f>SUM(G37:S37)</f>
        <v>6639.14</v>
      </c>
    </row>
    <row r="40" spans="1:21" x14ac:dyDescent="0.2">
      <c r="L40" s="9"/>
    </row>
  </sheetData>
  <mergeCells count="2">
    <mergeCell ref="G5:S5"/>
    <mergeCell ref="M6:M7"/>
  </mergeCells>
  <pageMargins left="0.5" right="0.5" top="0.5" bottom="0.5" header="0.5" footer="0.25"/>
  <pageSetup scale="75" orientation="landscape" horizontalDpi="300" verticalDpi="300" r:id="rId1"/>
  <headerFooter alignWithMargins="0">
    <oddFooter>&amp;L&amp;F  &amp;A&amp;RCompiled 5/4/20 sgh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43E4A-4AD6-4E5D-A659-7D1304BC8D5D}">
  <sheetPr>
    <tabColor rgb="FF00B0F0"/>
  </sheetPr>
  <dimension ref="A1:F46"/>
  <sheetViews>
    <sheetView zoomScaleNormal="100" workbookViewId="0">
      <selection activeCell="G35" sqref="G35"/>
    </sheetView>
  </sheetViews>
  <sheetFormatPr defaultRowHeight="12.75" x14ac:dyDescent="0.2"/>
  <cols>
    <col min="1" max="1" width="25.5703125" customWidth="1"/>
    <col min="2" max="2" width="13" customWidth="1"/>
    <col min="3" max="3" width="12.85546875" customWidth="1"/>
    <col min="4" max="4" width="12" customWidth="1"/>
    <col min="8" max="8" width="16.85546875" bestFit="1" customWidth="1"/>
  </cols>
  <sheetData>
    <row r="1" spans="1:5" x14ac:dyDescent="0.2">
      <c r="B1" s="36" t="s">
        <v>0</v>
      </c>
      <c r="E1" t="s">
        <v>61</v>
      </c>
    </row>
    <row r="2" spans="1:5" x14ac:dyDescent="0.2">
      <c r="B2" s="36" t="s">
        <v>62</v>
      </c>
    </row>
    <row r="3" spans="1:5" x14ac:dyDescent="0.2">
      <c r="B3" s="36" t="s">
        <v>63</v>
      </c>
    </row>
    <row r="4" spans="1:5" x14ac:dyDescent="0.2">
      <c r="B4" s="36" t="s">
        <v>94</v>
      </c>
    </row>
    <row r="5" spans="1:5" x14ac:dyDescent="0.2">
      <c r="B5" s="36"/>
    </row>
    <row r="6" spans="1:5" x14ac:dyDescent="0.2">
      <c r="B6" s="36"/>
    </row>
    <row r="8" spans="1:5" x14ac:dyDescent="0.2">
      <c r="B8" s="37" t="s">
        <v>64</v>
      </c>
      <c r="C8" s="37" t="s">
        <v>65</v>
      </c>
      <c r="D8" s="37"/>
    </row>
    <row r="9" spans="1:5" x14ac:dyDescent="0.2">
      <c r="B9" s="38" t="s">
        <v>66</v>
      </c>
      <c r="C9" s="38" t="s">
        <v>67</v>
      </c>
      <c r="D9" s="38" t="s">
        <v>68</v>
      </c>
    </row>
    <row r="10" spans="1:5" x14ac:dyDescent="0.2">
      <c r="A10" t="s">
        <v>69</v>
      </c>
      <c r="B10" s="2">
        <f>'[1]Expenses July-June'!G35</f>
        <v>200</v>
      </c>
      <c r="C10" s="9">
        <v>300</v>
      </c>
      <c r="D10" s="9">
        <f>B10-C10</f>
        <v>-100</v>
      </c>
      <c r="E10" s="9"/>
    </row>
    <row r="11" spans="1:5" x14ac:dyDescent="0.2">
      <c r="A11" t="s">
        <v>70</v>
      </c>
      <c r="B11" s="11">
        <f>'[1]Expenses July-June'!J38</f>
        <v>1593.6</v>
      </c>
      <c r="C11" s="14">
        <v>2600</v>
      </c>
      <c r="D11" s="11">
        <f t="shared" ref="D11:D34" si="0">B11-C11</f>
        <v>-1006.4000000000001</v>
      </c>
      <c r="E11" s="9"/>
    </row>
    <row r="12" spans="1:5" x14ac:dyDescent="0.2">
      <c r="A12" t="s">
        <v>71</v>
      </c>
      <c r="B12" s="11">
        <f>'[1]Expenses July-June'!P38</f>
        <v>0</v>
      </c>
      <c r="C12" s="14">
        <f>1121+714+504</f>
        <v>2339</v>
      </c>
      <c r="D12" s="11">
        <f t="shared" si="0"/>
        <v>-2339</v>
      </c>
      <c r="E12" s="9"/>
    </row>
    <row r="13" spans="1:5" x14ac:dyDescent="0.2">
      <c r="A13" t="s">
        <v>72</v>
      </c>
      <c r="B13" s="11">
        <f>'[1]Expenses July-June'!H38</f>
        <v>0</v>
      </c>
      <c r="C13" s="14">
        <v>225</v>
      </c>
      <c r="D13" s="11">
        <f t="shared" si="0"/>
        <v>-225</v>
      </c>
      <c r="E13" s="9"/>
    </row>
    <row r="14" spans="1:5" x14ac:dyDescent="0.2">
      <c r="A14" t="s">
        <v>73</v>
      </c>
      <c r="B14" s="11">
        <v>0</v>
      </c>
      <c r="C14" s="14">
        <v>0</v>
      </c>
      <c r="D14" s="11">
        <f t="shared" si="0"/>
        <v>0</v>
      </c>
      <c r="E14" s="9"/>
    </row>
    <row r="15" spans="1:5" x14ac:dyDescent="0.2">
      <c r="A15" t="s">
        <v>74</v>
      </c>
      <c r="B15" s="11">
        <v>0</v>
      </c>
      <c r="C15" s="14">
        <v>0</v>
      </c>
      <c r="D15" s="11">
        <f t="shared" si="0"/>
        <v>0</v>
      </c>
      <c r="E15" s="9"/>
    </row>
    <row r="16" spans="1:5" x14ac:dyDescent="0.2">
      <c r="A16" t="s">
        <v>75</v>
      </c>
      <c r="B16" s="11">
        <v>0</v>
      </c>
      <c r="C16" s="14">
        <v>131.09</v>
      </c>
      <c r="D16" s="11">
        <f t="shared" si="0"/>
        <v>-131.09</v>
      </c>
      <c r="E16" s="9"/>
    </row>
    <row r="17" spans="1:5" x14ac:dyDescent="0.2">
      <c r="A17" t="s">
        <v>76</v>
      </c>
      <c r="B17" s="11">
        <v>0</v>
      </c>
      <c r="C17" s="14">
        <v>0</v>
      </c>
      <c r="D17" s="11">
        <f t="shared" si="0"/>
        <v>0</v>
      </c>
      <c r="E17" s="9"/>
    </row>
    <row r="18" spans="1:5" x14ac:dyDescent="0.2">
      <c r="A18" t="s">
        <v>77</v>
      </c>
      <c r="B18" s="11">
        <f>'[1]Expenses July-June'!N35</f>
        <v>0</v>
      </c>
      <c r="C18" s="14">
        <v>70</v>
      </c>
      <c r="D18" s="11">
        <f t="shared" si="0"/>
        <v>-70</v>
      </c>
      <c r="E18" s="9"/>
    </row>
    <row r="19" spans="1:5" x14ac:dyDescent="0.2">
      <c r="A19" t="s">
        <v>78</v>
      </c>
      <c r="B19" s="11">
        <f>'[1]Expenses July-June'!Q38</f>
        <v>572.20000000000005</v>
      </c>
      <c r="C19" s="14">
        <v>460</v>
      </c>
      <c r="D19" s="11">
        <f t="shared" si="0"/>
        <v>112.20000000000005</v>
      </c>
      <c r="E19" s="9"/>
    </row>
    <row r="20" spans="1:5" x14ac:dyDescent="0.2">
      <c r="A20" t="s">
        <v>79</v>
      </c>
      <c r="B20" s="11">
        <f>'[1]Expenses July-June'!R38</f>
        <v>2893.88</v>
      </c>
      <c r="C20" s="14">
        <v>2735</v>
      </c>
      <c r="D20" s="11">
        <f>B20-C20</f>
        <v>158.88000000000011</v>
      </c>
      <c r="E20" s="9"/>
    </row>
    <row r="21" spans="1:5" x14ac:dyDescent="0.2">
      <c r="A21" t="s">
        <v>80</v>
      </c>
      <c r="B21" s="11">
        <f>'[1]Expenses July-June'!O38-B22</f>
        <v>245.1</v>
      </c>
      <c r="C21" s="14">
        <v>750</v>
      </c>
      <c r="D21" s="11">
        <f t="shared" si="0"/>
        <v>-504.9</v>
      </c>
      <c r="E21" s="9"/>
    </row>
    <row r="22" spans="1:5" x14ac:dyDescent="0.2">
      <c r="A22" t="s">
        <v>81</v>
      </c>
      <c r="B22" s="11">
        <f>'[1]Expenses July-June'!O18</f>
        <v>0</v>
      </c>
      <c r="C22" s="14">
        <v>500</v>
      </c>
      <c r="D22" s="11">
        <f t="shared" si="0"/>
        <v>-500</v>
      </c>
      <c r="E22" s="9"/>
    </row>
    <row r="23" spans="1:5" ht="13.15" customHeight="1" x14ac:dyDescent="0.2">
      <c r="A23" t="s">
        <v>82</v>
      </c>
      <c r="B23" s="11">
        <v>0</v>
      </c>
      <c r="C23" s="14">
        <v>0</v>
      </c>
      <c r="D23" s="11">
        <f t="shared" si="0"/>
        <v>0</v>
      </c>
      <c r="E23" s="9"/>
    </row>
    <row r="24" spans="1:5" ht="13.15" customHeight="1" x14ac:dyDescent="0.2">
      <c r="A24" t="s">
        <v>83</v>
      </c>
      <c r="B24" s="11">
        <f>'[1]Expenses July-June'!M38</f>
        <v>546.36</v>
      </c>
      <c r="C24" s="14">
        <v>641</v>
      </c>
      <c r="D24" s="11">
        <f t="shared" si="0"/>
        <v>-94.639999999999986</v>
      </c>
      <c r="E24" s="9"/>
    </row>
    <row r="25" spans="1:5" ht="13.15" customHeight="1" x14ac:dyDescent="0.2">
      <c r="A25" t="s">
        <v>84</v>
      </c>
      <c r="B25" s="11">
        <v>0</v>
      </c>
      <c r="C25" s="14">
        <v>0</v>
      </c>
      <c r="D25" s="11">
        <f t="shared" si="0"/>
        <v>0</v>
      </c>
      <c r="E25" s="9"/>
    </row>
    <row r="26" spans="1:5" x14ac:dyDescent="0.2">
      <c r="A26" t="s">
        <v>85</v>
      </c>
      <c r="B26" s="11">
        <v>0</v>
      </c>
      <c r="C26" s="14">
        <v>200</v>
      </c>
      <c r="D26" s="11">
        <f t="shared" si="0"/>
        <v>-200</v>
      </c>
      <c r="E26" s="9"/>
    </row>
    <row r="27" spans="1:5" x14ac:dyDescent="0.2">
      <c r="A27" t="s">
        <v>10</v>
      </c>
      <c r="B27" s="11">
        <f>'[1]Expenses July-June'!K38</f>
        <v>0</v>
      </c>
      <c r="C27" s="14">
        <v>1517</v>
      </c>
      <c r="D27" s="11">
        <f t="shared" si="0"/>
        <v>-1517</v>
      </c>
      <c r="E27" s="9"/>
    </row>
    <row r="28" spans="1:5" x14ac:dyDescent="0.2">
      <c r="A28" t="s">
        <v>11</v>
      </c>
      <c r="B28" s="11">
        <f>'[1]Expenses July-June'!L38</f>
        <v>200</v>
      </c>
      <c r="C28" s="14">
        <v>250</v>
      </c>
      <c r="D28" s="11">
        <f>B28-C28</f>
        <v>-50</v>
      </c>
      <c r="E28" s="9"/>
    </row>
    <row r="29" spans="1:5" x14ac:dyDescent="0.2">
      <c r="A29" t="s">
        <v>86</v>
      </c>
      <c r="B29" s="11">
        <v>0</v>
      </c>
      <c r="C29" s="14">
        <v>0</v>
      </c>
      <c r="D29" s="11">
        <f>B29-C29</f>
        <v>0</v>
      </c>
      <c r="E29" s="9"/>
    </row>
    <row r="30" spans="1:5" x14ac:dyDescent="0.2">
      <c r="A30" t="s">
        <v>87</v>
      </c>
      <c r="B30" s="11">
        <v>0</v>
      </c>
      <c r="C30" s="14">
        <v>135</v>
      </c>
      <c r="D30" s="11">
        <f t="shared" ref="D30:D32" si="1">B30-C30</f>
        <v>-135</v>
      </c>
      <c r="E30" s="9"/>
    </row>
    <row r="31" spans="1:5" x14ac:dyDescent="0.2">
      <c r="A31" t="s">
        <v>8</v>
      </c>
      <c r="B31" s="11">
        <f>'[1]Expenses July-June'!I35</f>
        <v>388</v>
      </c>
      <c r="C31" s="14">
        <v>0</v>
      </c>
      <c r="D31" s="11">
        <f t="shared" si="1"/>
        <v>388</v>
      </c>
      <c r="E31" s="9"/>
    </row>
    <row r="32" spans="1:5" x14ac:dyDescent="0.2">
      <c r="A32" t="s">
        <v>88</v>
      </c>
      <c r="B32" s="11">
        <v>0</v>
      </c>
      <c r="C32" s="14">
        <v>0</v>
      </c>
      <c r="D32" s="11">
        <f t="shared" si="1"/>
        <v>0</v>
      </c>
      <c r="E32" s="9"/>
    </row>
    <row r="33" spans="1:6" x14ac:dyDescent="0.2">
      <c r="A33" t="s">
        <v>89</v>
      </c>
      <c r="B33" s="11">
        <v>0</v>
      </c>
      <c r="C33" s="14">
        <v>0</v>
      </c>
      <c r="D33" s="11">
        <f t="shared" si="0"/>
        <v>0</v>
      </c>
      <c r="E33" s="9"/>
    </row>
    <row r="34" spans="1:6" x14ac:dyDescent="0.2">
      <c r="A34" t="s">
        <v>17</v>
      </c>
      <c r="B34" s="39">
        <f>'[1]Expenses July-June'!S38</f>
        <v>0</v>
      </c>
      <c r="C34" s="40">
        <v>100</v>
      </c>
      <c r="D34" s="11">
        <f t="shared" si="0"/>
        <v>-100</v>
      </c>
    </row>
    <row r="35" spans="1:6" ht="13.5" thickBot="1" x14ac:dyDescent="0.25">
      <c r="B35" s="41">
        <f>SUM(B10:B34)</f>
        <v>6639.14</v>
      </c>
      <c r="C35" s="41">
        <f>SUM(C10:C34)</f>
        <v>12953.09</v>
      </c>
      <c r="D35" s="41">
        <f>SUM(D10:D34)</f>
        <v>-6313.95</v>
      </c>
      <c r="F35" s="9"/>
    </row>
    <row r="36" spans="1:6" ht="13.5" thickTop="1" x14ac:dyDescent="0.2">
      <c r="B36" s="9"/>
      <c r="C36" s="9"/>
      <c r="D36" s="9"/>
    </row>
    <row r="37" spans="1:6" ht="13.5" thickBot="1" x14ac:dyDescent="0.25">
      <c r="A37" t="s">
        <v>90</v>
      </c>
      <c r="B37" s="42">
        <f>B35-B28</f>
        <v>6439.14</v>
      </c>
      <c r="C37" s="42">
        <f>C35-C28</f>
        <v>12703.09</v>
      </c>
      <c r="D37" s="42">
        <f>D35-D28</f>
        <v>-6263.95</v>
      </c>
    </row>
    <row r="38" spans="1:6" ht="13.5" hidden="1" thickTop="1" x14ac:dyDescent="0.2">
      <c r="B38" s="9">
        <f>B37-B35</f>
        <v>-200</v>
      </c>
    </row>
    <row r="39" spans="1:6" ht="13.5" thickTop="1" x14ac:dyDescent="0.2">
      <c r="B39" s="9"/>
      <c r="C39" s="9"/>
    </row>
    <row r="40" spans="1:6" x14ac:dyDescent="0.2">
      <c r="A40" t="s">
        <v>91</v>
      </c>
      <c r="B40" s="9"/>
      <c r="C40" s="9"/>
    </row>
    <row r="41" spans="1:6" x14ac:dyDescent="0.2">
      <c r="A41" t="s">
        <v>92</v>
      </c>
    </row>
    <row r="42" spans="1:6" x14ac:dyDescent="0.2">
      <c r="A42" t="s">
        <v>93</v>
      </c>
    </row>
    <row r="44" spans="1:6" x14ac:dyDescent="0.2">
      <c r="B44" s="9"/>
    </row>
    <row r="46" spans="1:6" x14ac:dyDescent="0.2">
      <c r="B46" s="9"/>
    </row>
  </sheetData>
  <pageMargins left="0.75" right="0.75" top="1" bottom="1" header="0.5" footer="0.5"/>
  <pageSetup orientation="portrait" horizontalDpi="300" verticalDpi="300" r:id="rId1"/>
  <headerFooter alignWithMargins="0">
    <oddFooter>&amp;L&amp;F  &amp;A&amp;RCompiled 5/4/20 sgh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2B427-4B9C-46A4-A1C8-0EE415640B8D}">
  <sheetPr>
    <tabColor rgb="FF00B0F0"/>
  </sheetPr>
  <dimension ref="A1:F34"/>
  <sheetViews>
    <sheetView zoomScale="130" zoomScaleNormal="130" workbookViewId="0">
      <selection activeCell="H13" sqref="H13"/>
    </sheetView>
  </sheetViews>
  <sheetFormatPr defaultRowHeight="12.75" x14ac:dyDescent="0.2"/>
  <cols>
    <col min="1" max="1" width="3.85546875" style="43" customWidth="1"/>
    <col min="2" max="2" width="22.7109375" style="43" customWidth="1"/>
    <col min="3" max="3" width="11.42578125" style="43" customWidth="1"/>
    <col min="4" max="4" width="11.28515625" style="43" bestFit="1" customWidth="1"/>
    <col min="5" max="5" width="11.42578125" style="43" bestFit="1" customWidth="1"/>
    <col min="6" max="6" width="10.42578125" style="43" bestFit="1" customWidth="1"/>
    <col min="7" max="16384" width="9.140625" style="43"/>
  </cols>
  <sheetData>
    <row r="1" spans="1:6" x14ac:dyDescent="0.2">
      <c r="A1" s="92" t="s">
        <v>0</v>
      </c>
      <c r="B1" s="92"/>
      <c r="C1" s="92"/>
      <c r="D1" s="92"/>
      <c r="E1" s="43" t="s">
        <v>95</v>
      </c>
    </row>
    <row r="2" spans="1:6" x14ac:dyDescent="0.2">
      <c r="A2" s="92" t="s">
        <v>62</v>
      </c>
      <c r="B2" s="92"/>
      <c r="C2" s="92"/>
      <c r="D2" s="92"/>
    </row>
    <row r="3" spans="1:6" x14ac:dyDescent="0.2">
      <c r="A3" s="92" t="s">
        <v>63</v>
      </c>
      <c r="B3" s="92"/>
      <c r="C3" s="92"/>
      <c r="D3" s="92"/>
    </row>
    <row r="4" spans="1:6" x14ac:dyDescent="0.2">
      <c r="A4" s="92" t="s">
        <v>96</v>
      </c>
      <c r="B4" s="92"/>
      <c r="C4" s="92"/>
      <c r="D4" s="92"/>
    </row>
    <row r="5" spans="1:6" x14ac:dyDescent="0.2">
      <c r="A5" s="93" t="s">
        <v>97</v>
      </c>
      <c r="B5" s="92"/>
      <c r="C5" s="92"/>
      <c r="D5" s="92"/>
    </row>
    <row r="6" spans="1:6" x14ac:dyDescent="0.2">
      <c r="A6" s="44"/>
      <c r="B6" s="45"/>
      <c r="C6" s="45"/>
      <c r="D6" s="45"/>
    </row>
    <row r="7" spans="1:6" x14ac:dyDescent="0.2">
      <c r="A7" s="45"/>
      <c r="B7" s="45"/>
      <c r="C7" s="45"/>
      <c r="D7" s="45"/>
    </row>
    <row r="8" spans="1:6" x14ac:dyDescent="0.2">
      <c r="A8" s="43" t="s">
        <v>98</v>
      </c>
      <c r="D8" s="46" t="s">
        <v>99</v>
      </c>
      <c r="E8" s="46" t="s">
        <v>67</v>
      </c>
    </row>
    <row r="9" spans="1:6" x14ac:dyDescent="0.2">
      <c r="B9" s="43" t="s">
        <v>100</v>
      </c>
      <c r="D9" s="2">
        <f>1279.19+7812+'[1]Monthly and Region Report'!B19</f>
        <v>10577.74</v>
      </c>
      <c r="E9" s="47">
        <v>10000</v>
      </c>
    </row>
    <row r="10" spans="1:6" x14ac:dyDescent="0.2">
      <c r="B10" s="48" t="s">
        <v>11</v>
      </c>
      <c r="D10" s="14">
        <f>'[1]Monthly and Region Report'!B20</f>
        <v>200</v>
      </c>
      <c r="E10" s="14">
        <v>0</v>
      </c>
      <c r="F10" s="47"/>
    </row>
    <row r="11" spans="1:6" x14ac:dyDescent="0.2">
      <c r="B11" s="43" t="s">
        <v>16</v>
      </c>
      <c r="D11" s="13">
        <v>190</v>
      </c>
      <c r="E11" s="13">
        <v>125</v>
      </c>
    </row>
    <row r="12" spans="1:6" x14ac:dyDescent="0.2">
      <c r="B12" s="43" t="s">
        <v>101</v>
      </c>
      <c r="D12" s="40">
        <v>180</v>
      </c>
      <c r="E12" s="40">
        <v>350</v>
      </c>
    </row>
    <row r="13" spans="1:6" x14ac:dyDescent="0.2">
      <c r="B13" s="49" t="s">
        <v>102</v>
      </c>
      <c r="D13" s="2">
        <f>SUM(D9:D12)</f>
        <v>11147.74</v>
      </c>
      <c r="E13" s="2">
        <f>SUM(E9:E12)</f>
        <v>10475</v>
      </c>
    </row>
    <row r="14" spans="1:6" x14ac:dyDescent="0.2">
      <c r="A14" s="43" t="s">
        <v>103</v>
      </c>
      <c r="D14" s="2"/>
    </row>
    <row r="15" spans="1:6" x14ac:dyDescent="0.2">
      <c r="B15" s="50" t="s">
        <v>6</v>
      </c>
      <c r="D15" s="12">
        <f>'[1]Expense Summary'!B10</f>
        <v>200</v>
      </c>
      <c r="E15" s="47">
        <f>'Expense Summary'!C10</f>
        <v>300</v>
      </c>
    </row>
    <row r="16" spans="1:6" x14ac:dyDescent="0.2">
      <c r="B16" s="50" t="s">
        <v>9</v>
      </c>
      <c r="D16" s="14">
        <f>'[1]Expense Summary'!B11</f>
        <v>1593.6</v>
      </c>
      <c r="E16" s="54">
        <f>'Expense Summary'!C11</f>
        <v>2600</v>
      </c>
    </row>
    <row r="17" spans="2:6" x14ac:dyDescent="0.2">
      <c r="B17" s="50" t="s">
        <v>11</v>
      </c>
      <c r="D17" s="14">
        <f>'[1]Expense Summary'!B28</f>
        <v>200</v>
      </c>
      <c r="E17" s="54">
        <f>'Expense Summary'!C28</f>
        <v>250</v>
      </c>
    </row>
    <row r="18" spans="2:6" x14ac:dyDescent="0.2">
      <c r="B18" s="50" t="s">
        <v>104</v>
      </c>
      <c r="D18" s="14">
        <f>'[1]Expense Summary'!B12</f>
        <v>0</v>
      </c>
      <c r="E18" s="54">
        <f>'Expense Summary'!C12</f>
        <v>2339</v>
      </c>
    </row>
    <row r="19" spans="2:6" x14ac:dyDescent="0.2">
      <c r="B19" s="50" t="s">
        <v>7</v>
      </c>
      <c r="D19" s="14">
        <f>'[1]Expense Summary'!B13</f>
        <v>0</v>
      </c>
      <c r="E19" s="54">
        <f>'Expense Summary'!C13</f>
        <v>225</v>
      </c>
    </row>
    <row r="20" spans="2:6" x14ac:dyDescent="0.2">
      <c r="B20" s="50" t="s">
        <v>10</v>
      </c>
      <c r="D20" s="14">
        <f>'[1]Expense Summary'!B27</f>
        <v>0</v>
      </c>
      <c r="E20" s="54">
        <f>'Expense Summary'!C27</f>
        <v>1517</v>
      </c>
    </row>
    <row r="21" spans="2:6" x14ac:dyDescent="0.2">
      <c r="B21" s="51" t="s">
        <v>105</v>
      </c>
      <c r="D21" s="14">
        <f>'[1]Expense Summary'!B18</f>
        <v>0</v>
      </c>
      <c r="E21" s="54">
        <f>'Expense Summary'!C18</f>
        <v>70</v>
      </c>
    </row>
    <row r="22" spans="2:6" x14ac:dyDescent="0.2">
      <c r="B22" s="50" t="s">
        <v>101</v>
      </c>
      <c r="D22" s="14">
        <f>'[1]Expense Summary'!B24</f>
        <v>546.36</v>
      </c>
      <c r="E22" s="54">
        <f>'Expense Summary'!C24</f>
        <v>641</v>
      </c>
    </row>
    <row r="23" spans="2:6" x14ac:dyDescent="0.2">
      <c r="B23" s="50" t="s">
        <v>85</v>
      </c>
      <c r="D23" s="14">
        <f>'[1]Expense Summary'!B26</f>
        <v>0</v>
      </c>
    </row>
    <row r="24" spans="2:6" x14ac:dyDescent="0.2">
      <c r="B24" s="50" t="s">
        <v>15</v>
      </c>
      <c r="D24" s="14">
        <f>'[1]Expense Summary'!B19</f>
        <v>572.20000000000005</v>
      </c>
      <c r="E24" s="54">
        <f>'Expense Summary'!C19</f>
        <v>460</v>
      </c>
    </row>
    <row r="25" spans="2:6" x14ac:dyDescent="0.2">
      <c r="B25" s="50" t="s">
        <v>106</v>
      </c>
      <c r="D25" s="14">
        <f>'[1]Expense Summary'!B21+'[1]Expense Summary'!B22</f>
        <v>245.1</v>
      </c>
      <c r="E25" s="54">
        <f>'Expense Summary'!C22+'Expense Summary'!C21</f>
        <v>1250</v>
      </c>
    </row>
    <row r="26" spans="2:6" x14ac:dyDescent="0.2">
      <c r="B26" s="50" t="s">
        <v>8</v>
      </c>
      <c r="D26" s="14">
        <f>'[1]Expense Summary'!B31</f>
        <v>388</v>
      </c>
      <c r="E26" s="54">
        <f>'Expense Summary'!C31</f>
        <v>0</v>
      </c>
    </row>
    <row r="27" spans="2:6" x14ac:dyDescent="0.2">
      <c r="B27" s="50" t="s">
        <v>16</v>
      </c>
      <c r="D27" s="14">
        <f>'[1]Expense Summary'!B20-190</f>
        <v>2703.88</v>
      </c>
      <c r="E27" s="54">
        <f>'Expense Summary'!C20</f>
        <v>2735</v>
      </c>
    </row>
    <row r="28" spans="2:6" x14ac:dyDescent="0.2">
      <c r="B28" s="50" t="s">
        <v>111</v>
      </c>
      <c r="D28" s="14">
        <f>'[1]Expense Summary'!B25+'[1]Expense Summary'!B30+'[1]Expense Summary'!B16</f>
        <v>0</v>
      </c>
      <c r="E28" s="54">
        <f>'Expense Summary'!C26+'Expense Summary'!C30+'Expense Summary'!C16</f>
        <v>466.09000000000003</v>
      </c>
    </row>
    <row r="29" spans="2:6" x14ac:dyDescent="0.2">
      <c r="B29" s="52" t="s">
        <v>17</v>
      </c>
      <c r="D29" s="39">
        <f>'[1]Expense Summary'!B34</f>
        <v>0</v>
      </c>
      <c r="E29" s="39">
        <f>'Expense Summary'!C34</f>
        <v>100</v>
      </c>
    </row>
    <row r="30" spans="2:6" x14ac:dyDescent="0.2">
      <c r="B30" s="49" t="s">
        <v>107</v>
      </c>
      <c r="D30" s="2">
        <f>SUM(D15:D29)</f>
        <v>6449.1399999999994</v>
      </c>
      <c r="E30" s="2">
        <f>SUM(E15:E29)</f>
        <v>12953.09</v>
      </c>
      <c r="F30" s="47"/>
    </row>
    <row r="31" spans="2:6" x14ac:dyDescent="0.2">
      <c r="D31" s="2"/>
      <c r="F31" s="47"/>
    </row>
    <row r="32" spans="2:6" ht="13.5" thickBot="1" x14ac:dyDescent="0.25">
      <c r="B32" s="43" t="s">
        <v>108</v>
      </c>
      <c r="D32" s="53">
        <f>D13-D30</f>
        <v>4698.6000000000004</v>
      </c>
      <c r="E32" s="53">
        <f>E13-E30</f>
        <v>-2478.09</v>
      </c>
    </row>
    <row r="33" spans="1:4" ht="13.5" thickTop="1" x14ac:dyDescent="0.2">
      <c r="A33" s="43" t="s">
        <v>109</v>
      </c>
      <c r="D33" s="47"/>
    </row>
    <row r="34" spans="1:4" x14ac:dyDescent="0.2">
      <c r="A34" s="43" t="s">
        <v>110</v>
      </c>
      <c r="D34" s="47"/>
    </row>
  </sheetData>
  <mergeCells count="5">
    <mergeCell ref="A1:D1"/>
    <mergeCell ref="A2:D2"/>
    <mergeCell ref="A3:D3"/>
    <mergeCell ref="A4:D4"/>
    <mergeCell ref="A5:D5"/>
  </mergeCells>
  <pageMargins left="0.75" right="0.75" top="1" bottom="1" header="0.5" footer="0.5"/>
  <pageSetup orientation="portrait" horizontalDpi="300" verticalDpi="300" r:id="rId1"/>
  <headerFooter alignWithMargins="0">
    <oddFooter>&amp;RCompiled 5/4/20 sgh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98194-E7AA-4AB5-82F5-B48F19240D66}">
  <sheetPr>
    <tabColor rgb="FF00B0F0"/>
  </sheetPr>
  <dimension ref="A1:F42"/>
  <sheetViews>
    <sheetView workbookViewId="0">
      <selection activeCell="F13" sqref="F13"/>
    </sheetView>
  </sheetViews>
  <sheetFormatPr defaultColWidth="8.85546875" defaultRowHeight="12.75" x14ac:dyDescent="0.2"/>
  <cols>
    <col min="1" max="1" width="18.85546875" style="56" customWidth="1"/>
    <col min="2" max="3" width="11.7109375" style="57" customWidth="1"/>
    <col min="4" max="4" width="14.85546875" style="59" customWidth="1"/>
    <col min="5" max="5" width="12.85546875" style="56" customWidth="1"/>
    <col min="6" max="6" width="34" style="59" customWidth="1"/>
    <col min="7" max="16384" width="8.85546875" style="56"/>
  </cols>
  <sheetData>
    <row r="1" spans="1:6" ht="15" x14ac:dyDescent="0.25">
      <c r="A1" s="55" t="s">
        <v>112</v>
      </c>
      <c r="B1" s="58"/>
      <c r="C1" s="58"/>
      <c r="F1" s="59" t="s">
        <v>169</v>
      </c>
    </row>
    <row r="2" spans="1:6" ht="15" x14ac:dyDescent="0.25">
      <c r="A2" s="55" t="s">
        <v>113</v>
      </c>
      <c r="F2" s="86" t="s">
        <v>170</v>
      </c>
    </row>
    <row r="3" spans="1:6" ht="15" x14ac:dyDescent="0.25">
      <c r="A3" s="55" t="s">
        <v>114</v>
      </c>
    </row>
    <row r="4" spans="1:6" ht="15" x14ac:dyDescent="0.25">
      <c r="A4" s="55" t="s">
        <v>115</v>
      </c>
    </row>
    <row r="5" spans="1:6" x14ac:dyDescent="0.2">
      <c r="B5" s="60"/>
      <c r="C5" s="60"/>
    </row>
    <row r="6" spans="1:6" ht="47.25" x14ac:dyDescent="0.25">
      <c r="A6" s="85" t="s">
        <v>116</v>
      </c>
      <c r="B6" s="62" t="s">
        <v>117</v>
      </c>
      <c r="C6" s="62" t="s">
        <v>118</v>
      </c>
      <c r="D6" s="63" t="s">
        <v>119</v>
      </c>
      <c r="E6" s="61" t="s">
        <v>120</v>
      </c>
      <c r="F6" s="64" t="s">
        <v>121</v>
      </c>
    </row>
    <row r="7" spans="1:6" ht="15" customHeight="1" x14ac:dyDescent="0.25">
      <c r="A7" s="65" t="s">
        <v>69</v>
      </c>
      <c r="B7" s="66">
        <v>300</v>
      </c>
      <c r="C7" s="66">
        <f>'[1]Income Statement'!$D$15</f>
        <v>200</v>
      </c>
      <c r="D7" s="67" t="s">
        <v>122</v>
      </c>
      <c r="E7" s="66">
        <v>500</v>
      </c>
      <c r="F7" s="68"/>
    </row>
    <row r="8" spans="1:6" ht="15" customHeight="1" x14ac:dyDescent="0.25">
      <c r="A8" s="65" t="s">
        <v>70</v>
      </c>
      <c r="B8" s="69">
        <v>2600</v>
      </c>
      <c r="C8" s="69">
        <f>'[1]Income Statement'!$D$16</f>
        <v>1593.6</v>
      </c>
      <c r="D8" s="67" t="s">
        <v>123</v>
      </c>
      <c r="E8" s="69">
        <f>'[2]Region SH'!D24</f>
        <v>2800</v>
      </c>
      <c r="F8" s="68" t="s">
        <v>124</v>
      </c>
    </row>
    <row r="9" spans="1:6" ht="15" customHeight="1" x14ac:dyDescent="0.25">
      <c r="A9" s="65" t="s">
        <v>73</v>
      </c>
      <c r="B9" s="69">
        <v>225</v>
      </c>
      <c r="C9" s="69">
        <v>0</v>
      </c>
      <c r="D9" s="67" t="s">
        <v>125</v>
      </c>
      <c r="E9" s="69">
        <v>225</v>
      </c>
      <c r="F9" s="68" t="s">
        <v>126</v>
      </c>
    </row>
    <row r="10" spans="1:6" ht="15" customHeight="1" x14ac:dyDescent="0.25">
      <c r="A10" s="65" t="s">
        <v>74</v>
      </c>
      <c r="B10" s="71"/>
      <c r="C10" s="71">
        <v>0</v>
      </c>
      <c r="D10" s="67"/>
      <c r="E10" s="71"/>
      <c r="F10" s="68"/>
    </row>
    <row r="11" spans="1:6" ht="15" customHeight="1" x14ac:dyDescent="0.25">
      <c r="A11" s="65" t="s">
        <v>127</v>
      </c>
      <c r="B11" s="69">
        <v>0</v>
      </c>
      <c r="C11" s="69">
        <v>0</v>
      </c>
      <c r="D11" s="67" t="s">
        <v>128</v>
      </c>
      <c r="E11" s="69">
        <v>0</v>
      </c>
      <c r="F11" s="68" t="s">
        <v>129</v>
      </c>
    </row>
    <row r="12" spans="1:6" ht="15" customHeight="1" x14ac:dyDescent="0.25">
      <c r="A12" s="65" t="s">
        <v>130</v>
      </c>
      <c r="B12" s="69">
        <v>131.09</v>
      </c>
      <c r="C12" s="69">
        <v>0</v>
      </c>
      <c r="D12" s="67" t="s">
        <v>171</v>
      </c>
      <c r="E12" s="72">
        <v>0</v>
      </c>
      <c r="F12" s="68" t="s">
        <v>172</v>
      </c>
    </row>
    <row r="13" spans="1:6" ht="15" customHeight="1" x14ac:dyDescent="0.25">
      <c r="A13" s="65" t="s">
        <v>80</v>
      </c>
      <c r="B13" s="69">
        <v>750</v>
      </c>
      <c r="C13" s="69">
        <v>245.1</v>
      </c>
      <c r="D13" s="67" t="s">
        <v>131</v>
      </c>
      <c r="E13" s="69">
        <f>'[2]IT Travel'!E14</f>
        <v>650</v>
      </c>
      <c r="F13" s="68" t="s">
        <v>132</v>
      </c>
    </row>
    <row r="14" spans="1:6" ht="15" customHeight="1" x14ac:dyDescent="0.25">
      <c r="A14" s="65" t="s">
        <v>77</v>
      </c>
      <c r="B14" s="69">
        <v>70</v>
      </c>
      <c r="C14" s="69"/>
      <c r="D14" s="67" t="s">
        <v>133</v>
      </c>
      <c r="E14" s="69">
        <v>120</v>
      </c>
      <c r="F14" s="68" t="s">
        <v>134</v>
      </c>
    </row>
    <row r="15" spans="1:6" ht="15" customHeight="1" x14ac:dyDescent="0.25">
      <c r="A15" s="65" t="s">
        <v>78</v>
      </c>
      <c r="B15" s="69">
        <v>460</v>
      </c>
      <c r="C15" s="69">
        <v>572.20000000000005</v>
      </c>
      <c r="D15" s="67" t="s">
        <v>135</v>
      </c>
      <c r="E15" s="72">
        <v>500</v>
      </c>
      <c r="F15" s="68" t="s">
        <v>136</v>
      </c>
    </row>
    <row r="16" spans="1:6" ht="15" customHeight="1" x14ac:dyDescent="0.25">
      <c r="A16" s="65" t="s">
        <v>137</v>
      </c>
      <c r="B16" s="69">
        <v>500</v>
      </c>
      <c r="C16" s="69"/>
      <c r="D16" s="67" t="s">
        <v>131</v>
      </c>
      <c r="E16" s="69">
        <v>500</v>
      </c>
      <c r="F16" s="68" t="s">
        <v>132</v>
      </c>
    </row>
    <row r="17" spans="1:6" ht="15" customHeight="1" x14ac:dyDescent="0.25">
      <c r="A17" s="65" t="s">
        <v>79</v>
      </c>
      <c r="B17" s="69">
        <v>2735</v>
      </c>
      <c r="C17" s="69">
        <v>2703.88</v>
      </c>
      <c r="D17" s="67" t="s">
        <v>138</v>
      </c>
      <c r="E17" s="69">
        <f>[2]Senior!E29</f>
        <v>3190</v>
      </c>
      <c r="F17" s="68" t="s">
        <v>139</v>
      </c>
    </row>
    <row r="18" spans="1:6" ht="15" customHeight="1" x14ac:dyDescent="0.25">
      <c r="A18" s="65" t="s">
        <v>82</v>
      </c>
      <c r="B18" s="69">
        <v>0</v>
      </c>
      <c r="C18" s="69"/>
      <c r="D18" s="67" t="s">
        <v>140</v>
      </c>
      <c r="E18" s="72">
        <v>0</v>
      </c>
      <c r="F18" s="68"/>
    </row>
    <row r="19" spans="1:6" ht="15" customHeight="1" x14ac:dyDescent="0.25">
      <c r="A19" s="65" t="s">
        <v>84</v>
      </c>
      <c r="B19" s="69">
        <v>0</v>
      </c>
      <c r="C19" s="69"/>
      <c r="D19" s="67" t="s">
        <v>140</v>
      </c>
      <c r="E19" s="72">
        <v>0</v>
      </c>
      <c r="F19" s="68"/>
    </row>
    <row r="20" spans="1:6" ht="15" customHeight="1" x14ac:dyDescent="0.25">
      <c r="A20" s="65" t="s">
        <v>87</v>
      </c>
      <c r="B20" s="69">
        <v>135</v>
      </c>
      <c r="C20" s="69"/>
      <c r="D20" s="67" t="s">
        <v>141</v>
      </c>
      <c r="E20" s="69">
        <v>135</v>
      </c>
      <c r="F20" s="68" t="s">
        <v>126</v>
      </c>
    </row>
    <row r="21" spans="1:6" ht="15" customHeight="1" x14ac:dyDescent="0.25">
      <c r="A21" s="65" t="s">
        <v>85</v>
      </c>
      <c r="B21" s="69">
        <v>200</v>
      </c>
      <c r="C21" s="69"/>
      <c r="D21" s="67" t="s">
        <v>142</v>
      </c>
      <c r="E21" s="72"/>
      <c r="F21" s="68"/>
    </row>
    <row r="22" spans="1:6" ht="15" customHeight="1" x14ac:dyDescent="0.25">
      <c r="A22" s="65" t="s">
        <v>83</v>
      </c>
      <c r="B22" s="69">
        <v>641</v>
      </c>
      <c r="C22" s="69">
        <v>546.36</v>
      </c>
      <c r="D22" s="67" t="s">
        <v>143</v>
      </c>
      <c r="E22" s="72">
        <v>600</v>
      </c>
      <c r="F22" s="68"/>
    </row>
    <row r="23" spans="1:6" ht="15" customHeight="1" x14ac:dyDescent="0.25">
      <c r="A23" s="65" t="s">
        <v>10</v>
      </c>
      <c r="B23" s="69">
        <v>1517</v>
      </c>
      <c r="C23" s="69"/>
      <c r="D23" s="67" t="s">
        <v>144</v>
      </c>
      <c r="E23" s="72">
        <v>1400</v>
      </c>
      <c r="F23" s="68" t="s">
        <v>145</v>
      </c>
    </row>
    <row r="24" spans="1:6" ht="15" customHeight="1" x14ac:dyDescent="0.25">
      <c r="A24" s="65" t="s">
        <v>11</v>
      </c>
      <c r="B24" s="69">
        <v>250</v>
      </c>
      <c r="C24" s="69">
        <v>200</v>
      </c>
      <c r="D24" s="67" t="s">
        <v>146</v>
      </c>
      <c r="E24" s="69">
        <v>250</v>
      </c>
      <c r="F24" s="68" t="s">
        <v>147</v>
      </c>
    </row>
    <row r="25" spans="1:6" ht="15" customHeight="1" x14ac:dyDescent="0.25">
      <c r="A25" s="65" t="s">
        <v>148</v>
      </c>
      <c r="B25" s="69">
        <v>0</v>
      </c>
      <c r="C25" s="69">
        <v>388</v>
      </c>
      <c r="D25" s="67" t="s">
        <v>149</v>
      </c>
      <c r="E25" s="69">
        <v>200</v>
      </c>
      <c r="F25" s="68" t="s">
        <v>126</v>
      </c>
    </row>
    <row r="26" spans="1:6" ht="15" customHeight="1" x14ac:dyDescent="0.25">
      <c r="A26" s="65" t="s">
        <v>150</v>
      </c>
      <c r="B26" s="69">
        <v>0</v>
      </c>
      <c r="C26" s="69"/>
      <c r="D26" s="67" t="s">
        <v>151</v>
      </c>
      <c r="E26" s="69">
        <v>0</v>
      </c>
      <c r="F26" s="68"/>
    </row>
    <row r="27" spans="1:6" ht="15" customHeight="1" x14ac:dyDescent="0.25">
      <c r="A27" s="65" t="s">
        <v>152</v>
      </c>
      <c r="B27" s="69">
        <v>0</v>
      </c>
      <c r="C27" s="69">
        <v>0</v>
      </c>
      <c r="D27" s="67" t="s">
        <v>153</v>
      </c>
      <c r="E27" s="69">
        <v>0</v>
      </c>
      <c r="F27" s="68" t="s">
        <v>129</v>
      </c>
    </row>
    <row r="28" spans="1:6" ht="15" customHeight="1" x14ac:dyDescent="0.25">
      <c r="A28" s="65" t="s">
        <v>154</v>
      </c>
      <c r="B28" s="69">
        <v>1121</v>
      </c>
      <c r="C28" s="69"/>
      <c r="D28" s="67" t="s">
        <v>155</v>
      </c>
      <c r="E28" s="69">
        <v>1121</v>
      </c>
      <c r="F28" s="68" t="s">
        <v>126</v>
      </c>
    </row>
    <row r="29" spans="1:6" ht="15" customHeight="1" x14ac:dyDescent="0.25">
      <c r="A29" s="65" t="s">
        <v>156</v>
      </c>
      <c r="B29" s="69">
        <v>714</v>
      </c>
      <c r="C29" s="69"/>
      <c r="D29" s="67" t="s">
        <v>157</v>
      </c>
      <c r="E29" s="72">
        <v>714</v>
      </c>
      <c r="F29" s="68" t="s">
        <v>158</v>
      </c>
    </row>
    <row r="30" spans="1:6" ht="15" customHeight="1" x14ac:dyDescent="0.25">
      <c r="A30" s="65" t="s">
        <v>159</v>
      </c>
      <c r="B30" s="69">
        <v>504</v>
      </c>
      <c r="C30" s="69"/>
      <c r="D30" s="67" t="s">
        <v>160</v>
      </c>
      <c r="E30" s="73">
        <f>'[2]Region 3'!D24</f>
        <v>504</v>
      </c>
      <c r="F30" s="68" t="s">
        <v>161</v>
      </c>
    </row>
    <row r="31" spans="1:6" ht="15" customHeight="1" x14ac:dyDescent="0.25">
      <c r="A31" s="65" t="s">
        <v>17</v>
      </c>
      <c r="B31" s="74">
        <v>100</v>
      </c>
      <c r="C31" s="74"/>
      <c r="D31" s="67" t="s">
        <v>146</v>
      </c>
      <c r="E31" s="74">
        <v>75</v>
      </c>
      <c r="F31" s="68" t="s">
        <v>162</v>
      </c>
    </row>
    <row r="32" spans="1:6" ht="15" customHeight="1" x14ac:dyDescent="0.25">
      <c r="A32" s="65"/>
      <c r="B32" s="70">
        <f t="shared" ref="B32:C32" si="0">SUM(B7:B31)</f>
        <v>12953.09</v>
      </c>
      <c r="C32" s="70">
        <f t="shared" si="0"/>
        <v>6449.1399999999994</v>
      </c>
      <c r="D32" s="67"/>
      <c r="E32" s="70">
        <f>SUM(E7:E31)</f>
        <v>13484</v>
      </c>
      <c r="F32" s="68"/>
    </row>
    <row r="33" spans="1:6" ht="15" customHeight="1" x14ac:dyDescent="0.25">
      <c r="A33" s="65"/>
      <c r="B33" s="70"/>
      <c r="C33" s="70"/>
      <c r="D33" s="67"/>
      <c r="E33" s="71"/>
      <c r="F33" s="68"/>
    </row>
    <row r="34" spans="1:6" ht="15" customHeight="1" x14ac:dyDescent="0.25">
      <c r="A34" s="65" t="s">
        <v>163</v>
      </c>
      <c r="B34" s="71">
        <v>125</v>
      </c>
      <c r="C34" s="71">
        <v>190</v>
      </c>
      <c r="D34" s="67"/>
      <c r="E34" s="71">
        <f>[2]Senior!D14</f>
        <v>210</v>
      </c>
      <c r="F34" s="68"/>
    </row>
    <row r="35" spans="1:6" ht="15" x14ac:dyDescent="0.25">
      <c r="A35" s="65" t="s">
        <v>164</v>
      </c>
      <c r="B35" s="71">
        <v>350</v>
      </c>
      <c r="C35" s="71">
        <v>180</v>
      </c>
      <c r="D35" s="68"/>
      <c r="E35" s="71">
        <v>180</v>
      </c>
      <c r="F35" s="68"/>
    </row>
    <row r="36" spans="1:6" ht="15" x14ac:dyDescent="0.25">
      <c r="A36" s="65" t="s">
        <v>165</v>
      </c>
      <c r="B36" s="71">
        <v>1500</v>
      </c>
      <c r="C36" s="71">
        <v>1486.55</v>
      </c>
      <c r="D36" s="77"/>
      <c r="E36" s="71">
        <v>1300</v>
      </c>
      <c r="F36" s="68"/>
    </row>
    <row r="37" spans="1:6" ht="15" x14ac:dyDescent="0.25">
      <c r="A37" s="65" t="s">
        <v>166</v>
      </c>
      <c r="B37" s="78">
        <v>8500</v>
      </c>
      <c r="C37" s="79">
        <v>9091.19</v>
      </c>
      <c r="D37" s="68"/>
      <c r="E37" s="78">
        <v>9000</v>
      </c>
      <c r="F37" s="68"/>
    </row>
    <row r="38" spans="1:6" ht="15" x14ac:dyDescent="0.25">
      <c r="A38" s="65" t="s">
        <v>60</v>
      </c>
      <c r="B38" s="80">
        <f>SUM(B34:B37)</f>
        <v>10475</v>
      </c>
      <c r="C38" s="80">
        <f>SUM(C34:C37)</f>
        <v>10947.74</v>
      </c>
      <c r="D38" s="68"/>
      <c r="E38" s="81">
        <f>SUM(E34:E37)</f>
        <v>10690</v>
      </c>
      <c r="F38" s="68"/>
    </row>
    <row r="39" spans="1:6" ht="15" x14ac:dyDescent="0.25">
      <c r="A39" s="65"/>
      <c r="B39" s="75"/>
      <c r="C39" s="75"/>
      <c r="D39" s="68"/>
      <c r="E39" s="65"/>
      <c r="F39" s="68"/>
    </row>
    <row r="40" spans="1:6" ht="15.75" thickBot="1" x14ac:dyDescent="0.3">
      <c r="A40" s="56" t="s">
        <v>167</v>
      </c>
      <c r="B40" s="82">
        <f>B38-B32</f>
        <v>-2478.09</v>
      </c>
      <c r="C40" s="76"/>
      <c r="D40" s="68"/>
      <c r="E40" s="83">
        <f>E38-E32</f>
        <v>-2794</v>
      </c>
      <c r="F40" s="68"/>
    </row>
    <row r="41" spans="1:6" ht="13.5" thickTop="1" x14ac:dyDescent="0.2">
      <c r="B41" s="84"/>
      <c r="C41" s="84"/>
    </row>
    <row r="42" spans="1:6" ht="15" x14ac:dyDescent="0.25">
      <c r="A42" s="65" t="s">
        <v>168</v>
      </c>
    </row>
  </sheetData>
  <pageMargins left="0.45" right="0.45" top="0.75" bottom="0.5" header="0.3" footer="0.3"/>
  <pageSetup scale="95" orientation="portrait" horizontalDpi="300" verticalDpi="300" r:id="rId1"/>
  <headerFooter alignWithMargins="0">
    <oddFooter>&amp;L&amp;F &amp;A&amp;RCreated 5/17/20 sgh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Expenses July-Apr</vt:lpstr>
      <vt:lpstr>Expense Summary</vt:lpstr>
      <vt:lpstr>Income Statement</vt:lpstr>
      <vt:lpstr>FY21 Budget</vt:lpstr>
      <vt:lpstr>'Expenses July-Apr'!Print_Area</vt:lpstr>
      <vt:lpstr>'FY21 Budget'!Print_Area</vt:lpstr>
      <vt:lpstr>'Expenses July-Apr'!Print_Titles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Hull</dc:creator>
  <cp:lastModifiedBy>Sarah Hull</cp:lastModifiedBy>
  <cp:lastPrinted>2020-05-18T20:44:32Z</cp:lastPrinted>
  <dcterms:created xsi:type="dcterms:W3CDTF">2020-05-17T20:25:40Z</dcterms:created>
  <dcterms:modified xsi:type="dcterms:W3CDTF">2020-05-18T20:44:44Z</dcterms:modified>
</cp:coreProperties>
</file>